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MANOW\ทะเบียนเกษตรกรฯ\หนังสือสถิติ\หนังสือสถิติ สรุปปี 65\3 - TABLE\"/>
    </mc:Choice>
  </mc:AlternateContent>
  <xr:revisionPtr revIDLastSave="0" documentId="13_ncr:1_{B1233389-4CD5-4778-A462-AD4863ABEC82}" xr6:coauthVersionLast="47" xr6:coauthVersionMax="47" xr10:uidLastSave="{00000000-0000-0000-0000-000000000000}"/>
  <bookViews>
    <workbookView xWindow="-120" yWindow="-120" windowWidth="21840" windowHeight="13020" firstSheet="1" activeTab="1" xr2:uid="{00000000-000D-0000-FFFF-FFFF00000000}"/>
  </bookViews>
  <sheets>
    <sheet name="dt" sheetId="5" state="hidden" r:id="rId1"/>
    <sheet name="เกษตรกร" sheetId="3" r:id="rId2"/>
  </sheets>
  <definedNames>
    <definedName name="_xlnm.Print_Area" localSheetId="1">เกษตรกร!$A$1:$R$96</definedName>
    <definedName name="_xlnm.Print_Titles" localSheetId="1">เกษตรกร!$1:$6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93" i="3" l="1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B88" i="3" l="1"/>
  <c r="B78" i="3"/>
  <c r="B69" i="3"/>
  <c r="B59" i="3"/>
  <c r="B50" i="3"/>
  <c r="B37" i="3"/>
  <c r="B28" i="3"/>
  <c r="B18" i="3"/>
  <c r="Q88" i="3"/>
  <c r="M88" i="3"/>
  <c r="I88" i="3"/>
  <c r="E88" i="3"/>
  <c r="R88" i="3"/>
  <c r="N88" i="3"/>
  <c r="J88" i="3"/>
  <c r="F88" i="3"/>
  <c r="O88" i="3"/>
  <c r="K88" i="3"/>
  <c r="G88" i="3"/>
  <c r="C88" i="3"/>
  <c r="P78" i="3"/>
  <c r="L78" i="3"/>
  <c r="H78" i="3"/>
  <c r="D78" i="3"/>
  <c r="Q78" i="3"/>
  <c r="M78" i="3"/>
  <c r="I78" i="3"/>
  <c r="F78" i="3"/>
  <c r="E78" i="3"/>
  <c r="P69" i="3"/>
  <c r="L69" i="3"/>
  <c r="H69" i="3"/>
  <c r="D69" i="3"/>
  <c r="R69" i="3"/>
  <c r="Q69" i="3"/>
  <c r="N69" i="3"/>
  <c r="M69" i="3"/>
  <c r="J69" i="3"/>
  <c r="I69" i="3"/>
  <c r="F69" i="3"/>
  <c r="E69" i="3"/>
  <c r="R59" i="3"/>
  <c r="N59" i="3"/>
  <c r="J59" i="3"/>
  <c r="F59" i="3"/>
  <c r="P59" i="3"/>
  <c r="O59" i="3"/>
  <c r="L59" i="3"/>
  <c r="K59" i="3"/>
  <c r="H59" i="3"/>
  <c r="G59" i="3"/>
  <c r="D59" i="3"/>
  <c r="C59" i="3"/>
  <c r="O50" i="3"/>
  <c r="P50" i="3"/>
  <c r="L50" i="3"/>
  <c r="H50" i="3"/>
  <c r="D50" i="3"/>
  <c r="R50" i="3"/>
  <c r="N50" i="3"/>
  <c r="K50" i="3"/>
  <c r="J50" i="3"/>
  <c r="G50" i="3"/>
  <c r="F50" i="3"/>
  <c r="C50" i="3"/>
  <c r="P37" i="3"/>
  <c r="L37" i="3"/>
  <c r="D37" i="3"/>
  <c r="Q37" i="3"/>
  <c r="O37" i="3"/>
  <c r="M37" i="3"/>
  <c r="K37" i="3"/>
  <c r="I37" i="3"/>
  <c r="G37" i="3"/>
  <c r="E37" i="3"/>
  <c r="C37" i="3"/>
  <c r="R37" i="3"/>
  <c r="H37" i="3"/>
  <c r="F37" i="3"/>
  <c r="P28" i="3"/>
  <c r="L28" i="3"/>
  <c r="H28" i="3"/>
  <c r="Q28" i="3"/>
  <c r="M28" i="3"/>
  <c r="I28" i="3"/>
  <c r="E28" i="3"/>
  <c r="R28" i="3"/>
  <c r="N28" i="3"/>
  <c r="J28" i="3"/>
  <c r="F28" i="3"/>
  <c r="D28" i="3"/>
  <c r="Q18" i="3"/>
  <c r="M18" i="3"/>
  <c r="I18" i="3"/>
  <c r="E18" i="3"/>
  <c r="R18" i="3"/>
  <c r="N18" i="3"/>
  <c r="J18" i="3"/>
  <c r="F18" i="3"/>
  <c r="O18" i="3"/>
  <c r="K18" i="3"/>
  <c r="G18" i="3"/>
  <c r="C18" i="3"/>
  <c r="P88" i="3"/>
  <c r="L88" i="3"/>
  <c r="H88" i="3"/>
  <c r="D88" i="3"/>
  <c r="R78" i="3"/>
  <c r="O78" i="3"/>
  <c r="N78" i="3"/>
  <c r="K78" i="3"/>
  <c r="J78" i="3"/>
  <c r="G78" i="3"/>
  <c r="C78" i="3"/>
  <c r="O69" i="3"/>
  <c r="K69" i="3"/>
  <c r="G69" i="3"/>
  <c r="C69" i="3"/>
  <c r="Q59" i="3"/>
  <c r="M59" i="3"/>
  <c r="I59" i="3"/>
  <c r="E59" i="3"/>
  <c r="Q50" i="3"/>
  <c r="M50" i="3"/>
  <c r="I50" i="3"/>
  <c r="E50" i="3"/>
  <c r="N37" i="3"/>
  <c r="J37" i="3"/>
  <c r="O28" i="3"/>
  <c r="K28" i="3"/>
  <c r="G28" i="3"/>
  <c r="C28" i="3"/>
  <c r="P18" i="3"/>
  <c r="L18" i="3"/>
  <c r="H18" i="3"/>
  <c r="D18" i="3"/>
  <c r="B8" i="3" l="1"/>
  <c r="B7" i="3" s="1"/>
  <c r="D8" i="3"/>
  <c r="D7" i="3" s="1"/>
  <c r="C8" i="3"/>
  <c r="C7" i="3" s="1"/>
  <c r="E8" i="3" l="1"/>
  <c r="E7" i="3" s="1"/>
  <c r="F8" i="3" l="1"/>
  <c r="F7" i="3" s="1"/>
  <c r="G8" i="3" l="1"/>
  <c r="G7" i="3" s="1"/>
  <c r="H8" i="3" l="1"/>
  <c r="H7" i="3" s="1"/>
  <c r="I8" i="3" l="1"/>
  <c r="I7" i="3" s="1"/>
  <c r="J8" i="3" l="1"/>
  <c r="J7" i="3" s="1"/>
  <c r="K8" i="3" l="1"/>
  <c r="K7" i="3" s="1"/>
  <c r="L8" i="3" l="1"/>
  <c r="L7" i="3" s="1"/>
  <c r="M8" i="3" l="1"/>
  <c r="M7" i="3" s="1"/>
  <c r="N8" i="3" l="1"/>
  <c r="N7" i="3" s="1"/>
  <c r="O8" i="3" l="1"/>
  <c r="O7" i="3" s="1"/>
  <c r="P8" i="3" l="1"/>
  <c r="P7" i="3" s="1"/>
  <c r="R8" i="3" l="1"/>
  <c r="R7" i="3" s="1"/>
  <c r="Q8" i="3"/>
  <c r="Q7" i="3" s="1"/>
</calcChain>
</file>

<file path=xl/sharedStrings.xml><?xml version="1.0" encoding="utf-8"?>
<sst xmlns="http://schemas.openxmlformats.org/spreadsheetml/2006/main" count="234" uniqueCount="126">
  <si>
    <t>เกษตรกร</t>
  </si>
  <si>
    <t>จำนวนปศุสัตว์</t>
  </si>
  <si>
    <t>จังหวัด</t>
  </si>
  <si>
    <t>โคเนื้อ</t>
  </si>
  <si>
    <t>โคนม</t>
  </si>
  <si>
    <t>กระบือ</t>
  </si>
  <si>
    <t>สุกร</t>
  </si>
  <si>
    <t>ไก่</t>
  </si>
  <si>
    <t>เป็ด</t>
  </si>
  <si>
    <t>แพะ</t>
  </si>
  <si>
    <t>แกะ</t>
  </si>
  <si>
    <t>(ราย)</t>
  </si>
  <si>
    <t>(ตัว)</t>
  </si>
  <si>
    <t>ยอดรวม</t>
  </si>
  <si>
    <t>เขต 1</t>
  </si>
  <si>
    <t>เขต 2</t>
  </si>
  <si>
    <t>เขต 3</t>
  </si>
  <si>
    <t>เขต 4</t>
  </si>
  <si>
    <t>เขต 5</t>
  </si>
  <si>
    <t>เขต 6</t>
  </si>
  <si>
    <t>เขต 7</t>
  </si>
  <si>
    <t>เขต 8</t>
  </si>
  <si>
    <t>เขต 9</t>
  </si>
  <si>
    <t>ที่มา</t>
  </si>
  <si>
    <t>: สำนักงานปศุสัตว์อำเภอ</t>
  </si>
  <si>
    <t>รวบรวมโดย</t>
  </si>
  <si>
    <t>: กลุ่มสารสนเทศและข้อมูลสถิติ ศูนย์เทคโนโลยีสารสนเทศและการสื่อสาร กรมปศุสัตว์</t>
  </si>
  <si>
    <t xml:space="preserve"> สงขลา </t>
  </si>
  <si>
    <t xml:space="preserve"> สตูล </t>
  </si>
  <si>
    <t xml:space="preserve"> ปัตตานี </t>
  </si>
  <si>
    <t xml:space="preserve"> ยะลา </t>
  </si>
  <si>
    <t xml:space="preserve"> นราธิวาส </t>
  </si>
  <si>
    <t xml:space="preserve"> นครศรีธรรมราช </t>
  </si>
  <si>
    <t xml:space="preserve"> กระบี่ </t>
  </si>
  <si>
    <t xml:space="preserve"> พังงา </t>
  </si>
  <si>
    <t xml:space="preserve"> ภูเก็ต </t>
  </si>
  <si>
    <t xml:space="preserve"> สุราษฎร์ธานี </t>
  </si>
  <si>
    <t xml:space="preserve"> ระนอง </t>
  </si>
  <si>
    <t xml:space="preserve"> ชุมพร </t>
  </si>
  <si>
    <t xml:space="preserve"> ตรัง </t>
  </si>
  <si>
    <t xml:space="preserve"> พัทลุง </t>
  </si>
  <si>
    <t xml:space="preserve"> ราชบุรี </t>
  </si>
  <si>
    <t xml:space="preserve"> กาญจนบุรี </t>
  </si>
  <si>
    <t xml:space="preserve"> สุพรรณบุรี </t>
  </si>
  <si>
    <t xml:space="preserve"> นครปฐม </t>
  </si>
  <si>
    <t xml:space="preserve"> สมุทรสาคร </t>
  </si>
  <si>
    <t xml:space="preserve"> สมุทรสงคราม </t>
  </si>
  <si>
    <t xml:space="preserve"> เพชรบุรี </t>
  </si>
  <si>
    <t xml:space="preserve"> ประจวบคีรีขันธ์ </t>
  </si>
  <si>
    <t xml:space="preserve"> อุตรดิตถ์ </t>
  </si>
  <si>
    <t xml:space="preserve"> นครสวรรค์ </t>
  </si>
  <si>
    <t xml:space="preserve"> อุทัยธานี </t>
  </si>
  <si>
    <t xml:space="preserve"> กำแพงเพชร </t>
  </si>
  <si>
    <t xml:space="preserve"> ตาก </t>
  </si>
  <si>
    <t xml:space="preserve"> สุโขทัย </t>
  </si>
  <si>
    <t xml:space="preserve"> พิษณุโลก </t>
  </si>
  <si>
    <t xml:space="preserve"> พิจิตร </t>
  </si>
  <si>
    <t xml:space="preserve"> เพชรบูรณ์ </t>
  </si>
  <si>
    <t xml:space="preserve"> เชียงใหม่ </t>
  </si>
  <si>
    <t xml:space="preserve"> ลำพูน </t>
  </si>
  <si>
    <t xml:space="preserve"> ลำปาง </t>
  </si>
  <si>
    <t xml:space="preserve"> แพร่ </t>
  </si>
  <si>
    <t xml:space="preserve"> น่าน </t>
  </si>
  <si>
    <t xml:space="preserve"> พะเยา </t>
  </si>
  <si>
    <t xml:space="preserve"> เชียงราย </t>
  </si>
  <si>
    <t xml:space="preserve"> แม่ฮ่องสอน </t>
  </si>
  <si>
    <t xml:space="preserve"> บึงกาฬ </t>
  </si>
  <si>
    <t xml:space="preserve"> หนองบัวลำภู </t>
  </si>
  <si>
    <t xml:space="preserve"> ขอนแก่น </t>
  </si>
  <si>
    <t xml:space="preserve"> อุดรธานี </t>
  </si>
  <si>
    <t xml:space="preserve"> เลย </t>
  </si>
  <si>
    <t xml:space="preserve"> หนองคาย </t>
  </si>
  <si>
    <t xml:space="preserve"> มหาสารคาม </t>
  </si>
  <si>
    <t xml:space="preserve"> ร้อยเอ็ด </t>
  </si>
  <si>
    <t xml:space="preserve"> กาฬสินธุ์ </t>
  </si>
  <si>
    <t xml:space="preserve"> สกลนคร </t>
  </si>
  <si>
    <t xml:space="preserve"> นครพนม </t>
  </si>
  <si>
    <t xml:space="preserve"> มุกดาหาร </t>
  </si>
  <si>
    <t xml:space="preserve"> นครราชสีมา </t>
  </si>
  <si>
    <t xml:space="preserve"> บุรีรัมย์ </t>
  </si>
  <si>
    <t xml:space="preserve"> สุรินทร์ </t>
  </si>
  <si>
    <t xml:space="preserve"> ศรีสะเกษ </t>
  </si>
  <si>
    <t xml:space="preserve"> อุบลราชธานี </t>
  </si>
  <si>
    <t xml:space="preserve"> ยโสธร </t>
  </si>
  <si>
    <t xml:space="preserve"> ชัยภูมิ </t>
  </si>
  <si>
    <t xml:space="preserve"> อำนาจเจริญ </t>
  </si>
  <si>
    <t xml:space="preserve"> สมุทรปราการ </t>
  </si>
  <si>
    <t xml:space="preserve"> ชลบุรี </t>
  </si>
  <si>
    <t xml:space="preserve"> ระยอง </t>
  </si>
  <si>
    <t xml:space="preserve"> จันทบุรี </t>
  </si>
  <si>
    <t xml:space="preserve"> ตราด </t>
  </si>
  <si>
    <t xml:space="preserve"> ฉะเชิงเทรา </t>
  </si>
  <si>
    <t xml:space="preserve"> ปราจีนบุรี </t>
  </si>
  <si>
    <t xml:space="preserve"> นครนายก </t>
  </si>
  <si>
    <t xml:space="preserve"> สระแก้ว </t>
  </si>
  <si>
    <t xml:space="preserve"> กรุงเทพมหานคร </t>
  </si>
  <si>
    <t xml:space="preserve"> นนทบุรี </t>
  </si>
  <si>
    <t xml:space="preserve"> ปทุมธานี </t>
  </si>
  <si>
    <t xml:space="preserve"> พระนครศรีอยุธยา </t>
  </si>
  <si>
    <t xml:space="preserve"> อ่างทอง </t>
  </si>
  <si>
    <t xml:space="preserve"> ลพบุรี </t>
  </si>
  <si>
    <t xml:space="preserve"> สิงห์บุรี </t>
  </si>
  <si>
    <t xml:space="preserve"> ชัยนาท </t>
  </si>
  <si>
    <t xml:space="preserve"> สระบุรี </t>
  </si>
  <si>
    <t>จำนวน</t>
  </si>
  <si>
    <t>เกษตรกร
ผู้เลี้ยงสัตว์(ราย)</t>
  </si>
  <si>
    <t xml:space="preserve"> </t>
  </si>
  <si>
    <t>รวมเกษตรกรผู้เลี้ยงสัตว์/ปลูกพืชอาหารสัตว์ (ราย)</t>
  </si>
  <si>
    <t>จำนวนรวม โคเนื้อ ทั้งสิ้น (ตัว)</t>
  </si>
  <si>
    <t>จำนวนรวมเกษตรกรผู้เลี้ยง โคเนื้อ ทั้งสิ้น (ราย)</t>
  </si>
  <si>
    <t>จำนวนรวม โคนม ทั้งสิ้น (ตัว)</t>
  </si>
  <si>
    <t>จำนวนรวมเกษตรกรผู้เลี้ยง โคนม ทั้งสิ้น (ราย)</t>
  </si>
  <si>
    <t>จำนวนรวม กระบือ ทั้งสิ้น (ตัว)</t>
  </si>
  <si>
    <t>จำนวนรวมเกษตรกรผู้เลี้ยง กระบือ ทั้งสิ้น (ราย)</t>
  </si>
  <si>
    <t>จำนวนรวม สุกร ทั้งสิ้น (ตัว)</t>
  </si>
  <si>
    <t>จำนวนรวมเกษตรกรผู้เลี้ยง สุกร ทั้งสิ้น (ราย)</t>
  </si>
  <si>
    <t>จำนวนรวม ไก่ ทั้งสิ้น (ตัว)</t>
  </si>
  <si>
    <t>จำนวนรวมเกษตรกรผู้เลี้ยง ไก่ ทั้งสิ้น (ราย)</t>
  </si>
  <si>
    <t>จำนวนรวม เป็ด ทั้งสิ้น (ตัว)</t>
  </si>
  <si>
    <t>จำนวนรวมเกษตรกรผู้เลี้ยง เป็ด ทั้งสิ้น (ราย)</t>
  </si>
  <si>
    <t>จำนวนรวม แพะ ทั้งสิ้น (ตัว)</t>
  </si>
  <si>
    <t>จำนวนรวมเกษตรกรผู้เลี้ยง แพะ ทั้งสิ้น (ราย)</t>
  </si>
  <si>
    <t>จำนวนรวม แกะ ทั้งสิ้น (ตัว)</t>
  </si>
  <si>
    <t>จำนวนรวมเกษตรกรผู้เลี้ยง แกะ ทั้งสิ้น (ราย)</t>
  </si>
  <si>
    <t>สถานที่เลี้ยงสัตว์ จังหวัด</t>
  </si>
  <si>
    <t>ตารางที่ 1-1 จำนวนเกษตรกรผู้เลี้ยงสัตว์และปศุสัตว์ รายจังหวัด ปี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</si>
</sst>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1">
    <font>
      <sz val="11"/>
      <color theme="1"/>
      <name val="Calibri"/>
      <family val="2"/>
      <charset val="222"/>
      <scheme val="minor"/>
    </font>
    <font>
      <b/>
      <sz val="18"/>
      <name val="TH SarabunPSK"/>
      <family val="2"/>
    </font>
    <font>
      <sz val="10"/>
      <name val="Arial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4"/>
      <name val="TH SarabunPSK"/>
      <family val="2"/>
    </font>
    <font>
      <sz val="14"/>
      <name val="Calibri"/>
      <family val="2"/>
      <charset val="222"/>
      <scheme val="minor"/>
    </font>
    <font>
      <sz val="14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wrapText="1"/>
    </xf>
    <xf numFmtId="43" fontId="6" fillId="0" borderId="0" applyFont="0" applyFill="0" applyBorder="0" applyAlignment="0" applyProtection="0"/>
    <xf numFmtId="0" fontId="10" fillId="0" borderId="0"/>
  </cellStyleXfs>
  <cellXfs count="25">
    <xf numFmtId="0" fontId="0" fillId="0" borderId="0" xfId="0"/>
    <xf numFmtId="41" fontId="3" fillId="3" borderId="4" xfId="1" applyNumberFormat="1" applyFont="1" applyFill="1" applyBorder="1" applyAlignment="1">
      <alignment vertical="center"/>
    </xf>
    <xf numFmtId="41" fontId="3" fillId="4" borderId="4" xfId="1" applyNumberFormat="1" applyFont="1" applyFill="1" applyBorder="1" applyAlignment="1">
      <alignment vertical="center"/>
    </xf>
    <xf numFmtId="41" fontId="4" fillId="0" borderId="4" xfId="1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41" fontId="4" fillId="0" borderId="0" xfId="1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4" fontId="5" fillId="0" borderId="0" xfId="2" applyNumberFormat="1" applyFont="1" applyAlignment="1">
      <alignment horizontal="left" vertical="center"/>
    </xf>
    <xf numFmtId="41" fontId="7" fillId="0" borderId="0" xfId="0" applyNumberFormat="1" applyFont="1" applyAlignment="1">
      <alignment horizontal="left" vertical="center"/>
    </xf>
    <xf numFmtId="41" fontId="3" fillId="3" borderId="4" xfId="1" applyNumberFormat="1" applyFont="1" applyFill="1" applyBorder="1" applyAlignment="1">
      <alignment horizontal="center" vertical="center"/>
    </xf>
    <xf numFmtId="41" fontId="3" fillId="4" borderId="4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0" fillId="0" borderId="0" xfId="3"/>
    <xf numFmtId="0" fontId="3" fillId="2" borderId="4" xfId="0" applyFont="1" applyFill="1" applyBorder="1" applyAlignment="1">
      <alignment horizontal="center" vertical="center"/>
    </xf>
    <xf numFmtId="41" fontId="3" fillId="2" borderId="4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4">
    <cellStyle name="Comma" xfId="2" builtinId="3"/>
    <cellStyle name="Normal" xfId="0" builtinId="0"/>
    <cellStyle name="Normal 2" xfId="3" xr:uid="{E364FF98-EC3A-47DE-A8D3-49D967788FA1}"/>
    <cellStyle name="ปกติ 8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108C2-3BDA-4833-BA81-56E62F2B46DE}">
  <dimension ref="A1:R78"/>
  <sheetViews>
    <sheetView topLeftCell="N52" workbookViewId="0">
      <selection activeCell="B2" sqref="B2:R78"/>
    </sheetView>
  </sheetViews>
  <sheetFormatPr defaultColWidth="12.5703125" defaultRowHeight="15.75"/>
  <cols>
    <col min="1" max="1" width="24" style="19" bestFit="1" customWidth="1"/>
    <col min="2" max="2" width="47.85546875" style="19" bestFit="1" customWidth="1"/>
    <col min="3" max="3" width="29.140625" style="19" bestFit="1" customWidth="1"/>
    <col min="4" max="4" width="45.140625" style="19" bestFit="1" customWidth="1"/>
    <col min="5" max="5" width="28.42578125" style="19" bestFit="1" customWidth="1"/>
    <col min="6" max="6" width="44.42578125" style="19" bestFit="1" customWidth="1"/>
    <col min="7" max="7" width="29.28515625" style="19" bestFit="1" customWidth="1"/>
    <col min="8" max="8" width="45.28515625" style="19" bestFit="1" customWidth="1"/>
    <col min="9" max="9" width="26.85546875" style="19" bestFit="1" customWidth="1"/>
    <col min="10" max="10" width="42.85546875" style="19" bestFit="1" customWidth="1"/>
    <col min="11" max="11" width="25.7109375" style="19" bestFit="1" customWidth="1"/>
    <col min="12" max="12" width="41.5703125" style="19" bestFit="1" customWidth="1"/>
    <col min="13" max="13" width="26.85546875" style="19" bestFit="1" customWidth="1"/>
    <col min="14" max="14" width="42.85546875" style="19" bestFit="1" customWidth="1"/>
    <col min="15" max="15" width="27" style="19" bestFit="1" customWidth="1"/>
    <col min="16" max="16" width="43" style="19" bestFit="1" customWidth="1"/>
    <col min="17" max="17" width="26.85546875" style="19" bestFit="1" customWidth="1"/>
    <col min="18" max="18" width="42.85546875" style="19" bestFit="1" customWidth="1"/>
    <col min="19" max="16384" width="12.5703125" style="19"/>
  </cols>
  <sheetData>
    <row r="1" spans="1:18">
      <c r="A1" s="19" t="s">
        <v>124</v>
      </c>
      <c r="B1" s="19" t="s">
        <v>107</v>
      </c>
      <c r="C1" s="19" t="s">
        <v>108</v>
      </c>
      <c r="D1" s="19" t="s">
        <v>109</v>
      </c>
      <c r="E1" s="19" t="s">
        <v>110</v>
      </c>
      <c r="F1" s="19" t="s">
        <v>111</v>
      </c>
      <c r="G1" s="19" t="s">
        <v>112</v>
      </c>
      <c r="H1" s="19" t="s">
        <v>113</v>
      </c>
      <c r="I1" s="19" t="s">
        <v>114</v>
      </c>
      <c r="J1" s="19" t="s">
        <v>115</v>
      </c>
      <c r="K1" s="19" t="s">
        <v>116</v>
      </c>
      <c r="L1" s="19" t="s">
        <v>117</v>
      </c>
      <c r="M1" s="19" t="s">
        <v>118</v>
      </c>
      <c r="N1" s="19" t="s">
        <v>119</v>
      </c>
      <c r="O1" s="19" t="s">
        <v>120</v>
      </c>
      <c r="P1" s="19" t="s">
        <v>121</v>
      </c>
      <c r="Q1" s="19" t="s">
        <v>122</v>
      </c>
      <c r="R1" s="19" t="s">
        <v>123</v>
      </c>
    </row>
    <row r="2" spans="1:18">
      <c r="A2" s="19" t="s">
        <v>95</v>
      </c>
      <c r="B2" s="19">
        <v>4712</v>
      </c>
      <c r="C2" s="19">
        <v>4969</v>
      </c>
      <c r="D2" s="19">
        <v>620</v>
      </c>
      <c r="E2" s="19">
        <v>116</v>
      </c>
      <c r="F2" s="19">
        <v>5</v>
      </c>
      <c r="G2" s="19">
        <v>266</v>
      </c>
      <c r="H2" s="19">
        <v>52</v>
      </c>
      <c r="I2" s="19">
        <v>61</v>
      </c>
      <c r="J2" s="19">
        <v>8</v>
      </c>
      <c r="K2" s="19">
        <v>149091</v>
      </c>
      <c r="L2" s="19">
        <v>3852</v>
      </c>
      <c r="M2" s="19">
        <v>45358</v>
      </c>
      <c r="N2" s="19">
        <v>380</v>
      </c>
      <c r="O2" s="19">
        <v>10241</v>
      </c>
      <c r="P2" s="19">
        <v>483</v>
      </c>
      <c r="Q2" s="19">
        <v>1315</v>
      </c>
      <c r="R2" s="19">
        <v>84</v>
      </c>
    </row>
    <row r="3" spans="1:18">
      <c r="A3" s="19" t="s">
        <v>102</v>
      </c>
      <c r="B3" s="19">
        <v>20622</v>
      </c>
      <c r="C3" s="19">
        <v>57203</v>
      </c>
      <c r="D3" s="19">
        <v>3523</v>
      </c>
      <c r="E3" s="19">
        <v>1170</v>
      </c>
      <c r="F3" s="19">
        <v>64</v>
      </c>
      <c r="G3" s="19">
        <v>17726</v>
      </c>
      <c r="H3" s="19">
        <v>1308</v>
      </c>
      <c r="I3" s="19">
        <v>204837</v>
      </c>
      <c r="J3" s="19">
        <v>614</v>
      </c>
      <c r="K3" s="19">
        <v>7027900</v>
      </c>
      <c r="L3" s="19">
        <v>17294</v>
      </c>
      <c r="M3" s="19">
        <v>1161901</v>
      </c>
      <c r="N3" s="19">
        <v>2613</v>
      </c>
      <c r="O3" s="19">
        <v>41394</v>
      </c>
      <c r="P3" s="19">
        <v>1131</v>
      </c>
      <c r="Q3" s="19">
        <v>4179</v>
      </c>
      <c r="R3" s="19">
        <v>126</v>
      </c>
    </row>
    <row r="4" spans="1:18">
      <c r="A4" s="19" t="s">
        <v>96</v>
      </c>
      <c r="B4" s="19">
        <v>4237</v>
      </c>
      <c r="C4" s="19">
        <v>2230</v>
      </c>
      <c r="D4" s="19">
        <v>322</v>
      </c>
      <c r="E4" s="19">
        <v>0</v>
      </c>
      <c r="F4" s="19">
        <v>0</v>
      </c>
      <c r="G4" s="19">
        <v>190</v>
      </c>
      <c r="H4" s="19">
        <v>38</v>
      </c>
      <c r="I4" s="19">
        <v>0</v>
      </c>
      <c r="J4" s="19">
        <v>0</v>
      </c>
      <c r="K4" s="19">
        <v>134960</v>
      </c>
      <c r="L4" s="19">
        <v>3918</v>
      </c>
      <c r="M4" s="19">
        <v>149053</v>
      </c>
      <c r="N4" s="19">
        <v>445</v>
      </c>
      <c r="O4" s="19">
        <v>3759</v>
      </c>
      <c r="P4" s="19">
        <v>257</v>
      </c>
      <c r="Q4" s="19">
        <v>323</v>
      </c>
      <c r="R4" s="19">
        <v>24</v>
      </c>
    </row>
    <row r="5" spans="1:18">
      <c r="A5" s="19" t="s">
        <v>97</v>
      </c>
      <c r="B5" s="19">
        <v>6465</v>
      </c>
      <c r="C5" s="19">
        <v>4941</v>
      </c>
      <c r="D5" s="19">
        <v>291</v>
      </c>
      <c r="E5" s="19">
        <v>39</v>
      </c>
      <c r="F5" s="19">
        <v>2</v>
      </c>
      <c r="G5" s="19">
        <v>908</v>
      </c>
      <c r="H5" s="19">
        <v>71</v>
      </c>
      <c r="I5" s="19">
        <v>2</v>
      </c>
      <c r="J5" s="19">
        <v>1</v>
      </c>
      <c r="K5" s="19">
        <v>628659</v>
      </c>
      <c r="L5" s="19">
        <v>6055</v>
      </c>
      <c r="M5" s="19">
        <v>431830</v>
      </c>
      <c r="N5" s="19">
        <v>894</v>
      </c>
      <c r="O5" s="19">
        <v>3291</v>
      </c>
      <c r="P5" s="19">
        <v>123</v>
      </c>
      <c r="Q5" s="19">
        <v>444</v>
      </c>
      <c r="R5" s="19">
        <v>19</v>
      </c>
    </row>
    <row r="6" spans="1:18">
      <c r="A6" s="19" t="s">
        <v>98</v>
      </c>
      <c r="B6" s="19">
        <v>15329</v>
      </c>
      <c r="C6" s="19">
        <v>11018</v>
      </c>
      <c r="D6" s="19">
        <v>1112</v>
      </c>
      <c r="E6" s="19">
        <v>18</v>
      </c>
      <c r="F6" s="19">
        <v>4</v>
      </c>
      <c r="G6" s="19">
        <v>1718</v>
      </c>
      <c r="H6" s="19">
        <v>205</v>
      </c>
      <c r="I6" s="19">
        <v>18179</v>
      </c>
      <c r="J6" s="19">
        <v>32</v>
      </c>
      <c r="K6" s="19">
        <v>6424172</v>
      </c>
      <c r="L6" s="19">
        <v>13944</v>
      </c>
      <c r="M6" s="19">
        <v>605152</v>
      </c>
      <c r="N6" s="19">
        <v>2088</v>
      </c>
      <c r="O6" s="19">
        <v>7813</v>
      </c>
      <c r="P6" s="19">
        <v>381</v>
      </c>
      <c r="Q6" s="19">
        <v>344</v>
      </c>
      <c r="R6" s="19">
        <v>21</v>
      </c>
    </row>
    <row r="7" spans="1:18">
      <c r="A7" s="19" t="s">
        <v>100</v>
      </c>
      <c r="B7" s="19">
        <v>27957</v>
      </c>
      <c r="C7" s="19">
        <v>72387</v>
      </c>
      <c r="D7" s="19">
        <v>4167</v>
      </c>
      <c r="E7" s="19">
        <v>88099</v>
      </c>
      <c r="F7" s="19">
        <v>2425</v>
      </c>
      <c r="G7" s="19">
        <v>3820</v>
      </c>
      <c r="H7" s="19">
        <v>272</v>
      </c>
      <c r="I7" s="19">
        <v>482880</v>
      </c>
      <c r="J7" s="19">
        <v>1007</v>
      </c>
      <c r="K7" s="19">
        <v>60403567</v>
      </c>
      <c r="L7" s="19">
        <v>22333</v>
      </c>
      <c r="M7" s="19">
        <v>1007657</v>
      </c>
      <c r="N7" s="19">
        <v>2533</v>
      </c>
      <c r="O7" s="19">
        <v>73506</v>
      </c>
      <c r="P7" s="19">
        <v>2397</v>
      </c>
      <c r="Q7" s="19">
        <v>3762</v>
      </c>
      <c r="R7" s="19">
        <v>99</v>
      </c>
    </row>
    <row r="8" spans="1:18">
      <c r="A8" s="19" t="s">
        <v>103</v>
      </c>
      <c r="B8" s="19">
        <v>18333</v>
      </c>
      <c r="C8" s="19">
        <v>30726</v>
      </c>
      <c r="D8" s="19">
        <v>2165</v>
      </c>
      <c r="E8" s="19">
        <v>172460</v>
      </c>
      <c r="F8" s="19">
        <v>4709</v>
      </c>
      <c r="G8" s="19">
        <v>10399</v>
      </c>
      <c r="H8" s="19">
        <v>680</v>
      </c>
      <c r="I8" s="19">
        <v>66127</v>
      </c>
      <c r="J8" s="19">
        <v>122</v>
      </c>
      <c r="K8" s="19">
        <v>20508540</v>
      </c>
      <c r="L8" s="19">
        <v>13157</v>
      </c>
      <c r="M8" s="19">
        <v>999780</v>
      </c>
      <c r="N8" s="19">
        <v>1272</v>
      </c>
      <c r="O8" s="19">
        <v>27489</v>
      </c>
      <c r="P8" s="19">
        <v>849</v>
      </c>
      <c r="Q8" s="19">
        <v>2556</v>
      </c>
      <c r="R8" s="19">
        <v>57</v>
      </c>
    </row>
    <row r="9" spans="1:18">
      <c r="A9" s="19" t="s">
        <v>101</v>
      </c>
      <c r="B9" s="19">
        <v>5231</v>
      </c>
      <c r="C9" s="19">
        <v>3248</v>
      </c>
      <c r="D9" s="19">
        <v>451</v>
      </c>
      <c r="E9" s="19">
        <v>124</v>
      </c>
      <c r="F9" s="19">
        <v>6</v>
      </c>
      <c r="G9" s="19">
        <v>253</v>
      </c>
      <c r="H9" s="19">
        <v>43</v>
      </c>
      <c r="I9" s="19">
        <v>11690</v>
      </c>
      <c r="J9" s="19">
        <v>158</v>
      </c>
      <c r="K9" s="19">
        <v>2229629</v>
      </c>
      <c r="L9" s="19">
        <v>4456</v>
      </c>
      <c r="M9" s="19">
        <v>139125</v>
      </c>
      <c r="N9" s="19">
        <v>665</v>
      </c>
      <c r="O9" s="19">
        <v>18649</v>
      </c>
      <c r="P9" s="19">
        <v>553</v>
      </c>
      <c r="Q9" s="19">
        <v>168</v>
      </c>
      <c r="R9" s="19">
        <v>14</v>
      </c>
    </row>
    <row r="10" spans="1:18">
      <c r="A10" s="19" t="s">
        <v>99</v>
      </c>
      <c r="B10" s="19">
        <v>17568</v>
      </c>
      <c r="C10" s="19">
        <v>13186</v>
      </c>
      <c r="D10" s="19">
        <v>1501</v>
      </c>
      <c r="E10" s="19">
        <v>0</v>
      </c>
      <c r="F10" s="19">
        <v>0</v>
      </c>
      <c r="G10" s="19">
        <v>859</v>
      </c>
      <c r="H10" s="19">
        <v>81</v>
      </c>
      <c r="I10" s="19">
        <v>60636</v>
      </c>
      <c r="J10" s="19">
        <v>780</v>
      </c>
      <c r="K10" s="19">
        <v>2793844</v>
      </c>
      <c r="L10" s="19">
        <v>15126</v>
      </c>
      <c r="M10" s="19">
        <v>1592918</v>
      </c>
      <c r="N10" s="19">
        <v>2752</v>
      </c>
      <c r="O10" s="19">
        <v>10832</v>
      </c>
      <c r="P10" s="19">
        <v>409</v>
      </c>
      <c r="Q10" s="19">
        <v>539</v>
      </c>
      <c r="R10" s="19">
        <v>18</v>
      </c>
    </row>
    <row r="11" spans="1:18">
      <c r="A11" s="19" t="s">
        <v>89</v>
      </c>
      <c r="B11" s="19">
        <v>9832</v>
      </c>
      <c r="C11" s="19">
        <v>2412</v>
      </c>
      <c r="D11" s="19">
        <v>337</v>
      </c>
      <c r="E11" s="19">
        <v>3331</v>
      </c>
      <c r="F11" s="19">
        <v>86</v>
      </c>
      <c r="G11" s="19">
        <v>476</v>
      </c>
      <c r="H11" s="19">
        <v>30</v>
      </c>
      <c r="I11" s="19">
        <v>79681</v>
      </c>
      <c r="J11" s="19">
        <v>140</v>
      </c>
      <c r="K11" s="19">
        <v>4469030</v>
      </c>
      <c r="L11" s="19">
        <v>9051</v>
      </c>
      <c r="M11" s="19">
        <v>37952</v>
      </c>
      <c r="N11" s="19">
        <v>492</v>
      </c>
      <c r="O11" s="19">
        <v>292</v>
      </c>
      <c r="P11" s="19">
        <v>31</v>
      </c>
      <c r="Q11" s="19">
        <v>83</v>
      </c>
      <c r="R11" s="19">
        <v>5</v>
      </c>
    </row>
    <row r="12" spans="1:18">
      <c r="A12" s="19" t="s">
        <v>91</v>
      </c>
      <c r="B12" s="19">
        <v>17029</v>
      </c>
      <c r="C12" s="19">
        <v>23940</v>
      </c>
      <c r="D12" s="19">
        <v>2827</v>
      </c>
      <c r="E12" s="19">
        <v>115</v>
      </c>
      <c r="F12" s="19">
        <v>5</v>
      </c>
      <c r="G12" s="19">
        <v>3675</v>
      </c>
      <c r="H12" s="19">
        <v>284</v>
      </c>
      <c r="I12" s="19">
        <v>202326</v>
      </c>
      <c r="J12" s="19">
        <v>307</v>
      </c>
      <c r="K12" s="19">
        <v>15112212</v>
      </c>
      <c r="L12" s="19">
        <v>14163</v>
      </c>
      <c r="M12" s="19">
        <v>1073743</v>
      </c>
      <c r="N12" s="19">
        <v>2857</v>
      </c>
      <c r="O12" s="19">
        <v>7820</v>
      </c>
      <c r="P12" s="19">
        <v>407</v>
      </c>
      <c r="Q12" s="19">
        <v>1434</v>
      </c>
      <c r="R12" s="19">
        <v>95</v>
      </c>
    </row>
    <row r="13" spans="1:18">
      <c r="A13" s="19" t="s">
        <v>87</v>
      </c>
      <c r="B13" s="19">
        <v>12852</v>
      </c>
      <c r="C13" s="19">
        <v>21413</v>
      </c>
      <c r="D13" s="19">
        <v>1579</v>
      </c>
      <c r="E13" s="19">
        <v>1657</v>
      </c>
      <c r="F13" s="19">
        <v>30</v>
      </c>
      <c r="G13" s="19">
        <v>8675</v>
      </c>
      <c r="H13" s="19">
        <v>836</v>
      </c>
      <c r="I13" s="19">
        <v>302496</v>
      </c>
      <c r="J13" s="19">
        <v>182</v>
      </c>
      <c r="K13" s="19">
        <v>38777253</v>
      </c>
      <c r="L13" s="19">
        <v>11385</v>
      </c>
      <c r="M13" s="19">
        <v>354493</v>
      </c>
      <c r="N13" s="19">
        <v>601</v>
      </c>
      <c r="O13" s="19">
        <v>7051</v>
      </c>
      <c r="P13" s="19">
        <v>322</v>
      </c>
      <c r="Q13" s="19">
        <v>1966</v>
      </c>
      <c r="R13" s="19">
        <v>88</v>
      </c>
    </row>
    <row r="14" spans="1:18">
      <c r="A14" s="19" t="s">
        <v>90</v>
      </c>
      <c r="B14" s="19">
        <v>4336</v>
      </c>
      <c r="C14" s="19">
        <v>1707</v>
      </c>
      <c r="D14" s="19">
        <v>181</v>
      </c>
      <c r="E14" s="19">
        <v>1</v>
      </c>
      <c r="F14" s="19">
        <v>1</v>
      </c>
      <c r="G14" s="19">
        <v>602</v>
      </c>
      <c r="H14" s="19">
        <v>71</v>
      </c>
      <c r="I14" s="19">
        <v>68883</v>
      </c>
      <c r="J14" s="19">
        <v>67</v>
      </c>
      <c r="K14" s="19">
        <v>642638</v>
      </c>
      <c r="L14" s="19">
        <v>3826</v>
      </c>
      <c r="M14" s="19">
        <v>16594</v>
      </c>
      <c r="N14" s="19">
        <v>198</v>
      </c>
      <c r="O14" s="19">
        <v>444</v>
      </c>
      <c r="P14" s="19">
        <v>28</v>
      </c>
      <c r="Q14" s="19">
        <v>154</v>
      </c>
      <c r="R14" s="19">
        <v>11</v>
      </c>
    </row>
    <row r="15" spans="1:18">
      <c r="A15" s="19" t="s">
        <v>93</v>
      </c>
      <c r="B15" s="19">
        <v>10342</v>
      </c>
      <c r="C15" s="19">
        <v>11032</v>
      </c>
      <c r="D15" s="19">
        <v>971</v>
      </c>
      <c r="E15" s="19">
        <v>114</v>
      </c>
      <c r="F15" s="19">
        <v>3</v>
      </c>
      <c r="G15" s="19">
        <v>13640</v>
      </c>
      <c r="H15" s="19">
        <v>1059</v>
      </c>
      <c r="I15" s="19">
        <v>68258</v>
      </c>
      <c r="J15" s="19">
        <v>40</v>
      </c>
      <c r="K15" s="19">
        <v>8046345</v>
      </c>
      <c r="L15" s="19">
        <v>9109</v>
      </c>
      <c r="M15" s="19">
        <v>566714</v>
      </c>
      <c r="N15" s="19">
        <v>1348</v>
      </c>
      <c r="O15" s="19">
        <v>2394</v>
      </c>
      <c r="P15" s="19">
        <v>101</v>
      </c>
      <c r="Q15" s="19">
        <v>479</v>
      </c>
      <c r="R15" s="19">
        <v>17</v>
      </c>
    </row>
    <row r="16" spans="1:18">
      <c r="A16" s="19" t="s">
        <v>92</v>
      </c>
      <c r="B16" s="19">
        <v>19774</v>
      </c>
      <c r="C16" s="19">
        <v>18921</v>
      </c>
      <c r="D16" s="19">
        <v>2034</v>
      </c>
      <c r="E16" s="19">
        <v>81</v>
      </c>
      <c r="F16" s="19">
        <v>2</v>
      </c>
      <c r="G16" s="19">
        <v>12626</v>
      </c>
      <c r="H16" s="19">
        <v>1051</v>
      </c>
      <c r="I16" s="19">
        <v>408903</v>
      </c>
      <c r="J16" s="19">
        <v>455</v>
      </c>
      <c r="K16" s="19">
        <v>24397012</v>
      </c>
      <c r="L16" s="19">
        <v>17721</v>
      </c>
      <c r="M16" s="19">
        <v>599697</v>
      </c>
      <c r="N16" s="19">
        <v>1153</v>
      </c>
      <c r="O16" s="19">
        <v>1901</v>
      </c>
      <c r="P16" s="19">
        <v>102</v>
      </c>
      <c r="Q16" s="19">
        <v>446</v>
      </c>
      <c r="R16" s="19">
        <v>29</v>
      </c>
    </row>
    <row r="17" spans="1:18">
      <c r="A17" s="19" t="s">
        <v>88</v>
      </c>
      <c r="B17" s="19">
        <v>10209</v>
      </c>
      <c r="C17" s="19">
        <v>22837</v>
      </c>
      <c r="D17" s="19">
        <v>1658</v>
      </c>
      <c r="E17" s="19">
        <v>1</v>
      </c>
      <c r="F17" s="19">
        <v>1</v>
      </c>
      <c r="G17" s="19">
        <v>728</v>
      </c>
      <c r="H17" s="19">
        <v>83</v>
      </c>
      <c r="I17" s="19">
        <v>129730</v>
      </c>
      <c r="J17" s="19">
        <v>112</v>
      </c>
      <c r="K17" s="19">
        <v>4594532</v>
      </c>
      <c r="L17" s="19">
        <v>9269</v>
      </c>
      <c r="M17" s="19">
        <v>479231</v>
      </c>
      <c r="N17" s="19">
        <v>338</v>
      </c>
      <c r="O17" s="19">
        <v>1000</v>
      </c>
      <c r="P17" s="19">
        <v>41</v>
      </c>
      <c r="Q17" s="19">
        <v>184</v>
      </c>
      <c r="R17" s="19">
        <v>10</v>
      </c>
    </row>
    <row r="18" spans="1:18">
      <c r="A18" s="19" t="s">
        <v>86</v>
      </c>
      <c r="B18" s="19">
        <v>2159</v>
      </c>
      <c r="C18" s="19">
        <v>515</v>
      </c>
      <c r="D18" s="19">
        <v>55</v>
      </c>
      <c r="E18" s="19">
        <v>0</v>
      </c>
      <c r="F18" s="19">
        <v>0</v>
      </c>
      <c r="G18" s="19">
        <v>61</v>
      </c>
      <c r="H18" s="19">
        <v>11</v>
      </c>
      <c r="I18" s="19">
        <v>0</v>
      </c>
      <c r="J18" s="19">
        <v>0</v>
      </c>
      <c r="K18" s="19">
        <v>48980</v>
      </c>
      <c r="L18" s="19">
        <v>1900</v>
      </c>
      <c r="M18" s="19">
        <v>9217</v>
      </c>
      <c r="N18" s="19">
        <v>329</v>
      </c>
      <c r="O18" s="19">
        <v>518</v>
      </c>
      <c r="P18" s="19">
        <v>29</v>
      </c>
      <c r="Q18" s="19">
        <v>368</v>
      </c>
      <c r="R18" s="19">
        <v>8</v>
      </c>
    </row>
    <row r="19" spans="1:18">
      <c r="A19" s="19" t="s">
        <v>94</v>
      </c>
      <c r="B19" s="19">
        <v>35045</v>
      </c>
      <c r="C19" s="19">
        <v>118899</v>
      </c>
      <c r="D19" s="19">
        <v>10478</v>
      </c>
      <c r="E19" s="19">
        <v>37477</v>
      </c>
      <c r="F19" s="19">
        <v>928</v>
      </c>
      <c r="G19" s="19">
        <v>14880</v>
      </c>
      <c r="H19" s="19">
        <v>1297</v>
      </c>
      <c r="I19" s="19">
        <v>25707</v>
      </c>
      <c r="J19" s="19">
        <v>514</v>
      </c>
      <c r="K19" s="19">
        <v>2367168</v>
      </c>
      <c r="L19" s="19">
        <v>30965</v>
      </c>
      <c r="M19" s="19">
        <v>253930</v>
      </c>
      <c r="N19" s="19">
        <v>4844</v>
      </c>
      <c r="O19" s="19">
        <v>17300</v>
      </c>
      <c r="P19" s="19">
        <v>696</v>
      </c>
      <c r="Q19" s="19">
        <v>696</v>
      </c>
      <c r="R19" s="19">
        <v>33</v>
      </c>
    </row>
    <row r="20" spans="1:18">
      <c r="A20" s="19" t="s">
        <v>84</v>
      </c>
      <c r="B20" s="19">
        <v>83262</v>
      </c>
      <c r="C20" s="19">
        <v>117744</v>
      </c>
      <c r="D20" s="19">
        <v>16744</v>
      </c>
      <c r="E20" s="19">
        <v>7296</v>
      </c>
      <c r="F20" s="19">
        <v>219</v>
      </c>
      <c r="G20" s="19">
        <v>18466</v>
      </c>
      <c r="H20" s="19">
        <v>2920</v>
      </c>
      <c r="I20" s="19">
        <v>140136</v>
      </c>
      <c r="J20" s="19">
        <v>2344</v>
      </c>
      <c r="K20" s="19">
        <v>9005075</v>
      </c>
      <c r="L20" s="19">
        <v>76710</v>
      </c>
      <c r="M20" s="19">
        <v>1069324</v>
      </c>
      <c r="N20" s="19">
        <v>11802</v>
      </c>
      <c r="O20" s="19">
        <v>37093</v>
      </c>
      <c r="P20" s="19">
        <v>1521</v>
      </c>
      <c r="Q20" s="19">
        <v>1023</v>
      </c>
      <c r="R20" s="19">
        <v>53</v>
      </c>
    </row>
    <row r="21" spans="1:18">
      <c r="A21" s="19" t="s">
        <v>78</v>
      </c>
      <c r="B21" s="19">
        <v>193599</v>
      </c>
      <c r="C21" s="19">
        <v>538870</v>
      </c>
      <c r="D21" s="19">
        <v>68051</v>
      </c>
      <c r="E21" s="19">
        <v>156986</v>
      </c>
      <c r="F21" s="19">
        <v>5063</v>
      </c>
      <c r="G21" s="19">
        <v>79060</v>
      </c>
      <c r="H21" s="19">
        <v>12023</v>
      </c>
      <c r="I21" s="19">
        <v>268740</v>
      </c>
      <c r="J21" s="19">
        <v>6362</v>
      </c>
      <c r="K21" s="19">
        <v>25620952</v>
      </c>
      <c r="L21" s="19">
        <v>162901</v>
      </c>
      <c r="M21" s="19">
        <v>1041028</v>
      </c>
      <c r="N21" s="19">
        <v>15657</v>
      </c>
      <c r="O21" s="19">
        <v>124686</v>
      </c>
      <c r="P21" s="19">
        <v>4566</v>
      </c>
      <c r="Q21" s="19">
        <v>3410</v>
      </c>
      <c r="R21" s="19">
        <v>151</v>
      </c>
    </row>
    <row r="22" spans="1:18">
      <c r="A22" s="19" t="s">
        <v>79</v>
      </c>
      <c r="B22" s="19">
        <v>160720</v>
      </c>
      <c r="C22" s="19">
        <v>526368</v>
      </c>
      <c r="D22" s="19">
        <v>86866</v>
      </c>
      <c r="E22" s="19">
        <v>5509</v>
      </c>
      <c r="F22" s="19">
        <v>148</v>
      </c>
      <c r="G22" s="19">
        <v>158208</v>
      </c>
      <c r="H22" s="19">
        <v>27617</v>
      </c>
      <c r="I22" s="19">
        <v>277721</v>
      </c>
      <c r="J22" s="19">
        <v>8877</v>
      </c>
      <c r="K22" s="19">
        <v>13922844</v>
      </c>
      <c r="L22" s="19">
        <v>119918</v>
      </c>
      <c r="M22" s="19">
        <v>466896</v>
      </c>
      <c r="N22" s="19">
        <v>17050</v>
      </c>
      <c r="O22" s="19">
        <v>20925</v>
      </c>
      <c r="P22" s="19">
        <v>1176</v>
      </c>
      <c r="Q22" s="19">
        <v>1542</v>
      </c>
      <c r="R22" s="19">
        <v>109</v>
      </c>
    </row>
    <row r="23" spans="1:18">
      <c r="A23" s="19" t="s">
        <v>83</v>
      </c>
      <c r="B23" s="19">
        <v>57272</v>
      </c>
      <c r="C23" s="19">
        <v>188012</v>
      </c>
      <c r="D23" s="19">
        <v>39542</v>
      </c>
      <c r="E23" s="19">
        <v>44</v>
      </c>
      <c r="F23" s="19">
        <v>14</v>
      </c>
      <c r="G23" s="19">
        <v>34804</v>
      </c>
      <c r="H23" s="19">
        <v>8215</v>
      </c>
      <c r="I23" s="19">
        <v>60704</v>
      </c>
      <c r="J23" s="19">
        <v>1567</v>
      </c>
      <c r="K23" s="19">
        <v>2061021</v>
      </c>
      <c r="L23" s="19">
        <v>42171</v>
      </c>
      <c r="M23" s="19">
        <v>200268</v>
      </c>
      <c r="N23" s="19">
        <v>7734</v>
      </c>
      <c r="O23" s="19">
        <v>2071</v>
      </c>
      <c r="P23" s="19">
        <v>144</v>
      </c>
      <c r="Q23" s="19">
        <v>76</v>
      </c>
      <c r="R23" s="19">
        <v>3</v>
      </c>
    </row>
    <row r="24" spans="1:18">
      <c r="A24" s="19" t="s">
        <v>81</v>
      </c>
      <c r="B24" s="19">
        <v>149207</v>
      </c>
      <c r="C24" s="19">
        <v>521843</v>
      </c>
      <c r="D24" s="19">
        <v>102963</v>
      </c>
      <c r="E24" s="19">
        <v>5299</v>
      </c>
      <c r="F24" s="19">
        <v>208</v>
      </c>
      <c r="G24" s="19">
        <v>105318</v>
      </c>
      <c r="H24" s="19">
        <v>25045</v>
      </c>
      <c r="I24" s="19">
        <v>74367</v>
      </c>
      <c r="J24" s="19">
        <v>3479</v>
      </c>
      <c r="K24" s="19">
        <v>5266889</v>
      </c>
      <c r="L24" s="19">
        <v>98137</v>
      </c>
      <c r="M24" s="19">
        <v>414256</v>
      </c>
      <c r="N24" s="19">
        <v>21849</v>
      </c>
      <c r="O24" s="19">
        <v>5057</v>
      </c>
      <c r="P24" s="19">
        <v>316</v>
      </c>
      <c r="Q24" s="19">
        <v>383</v>
      </c>
      <c r="R24" s="19">
        <v>21</v>
      </c>
    </row>
    <row r="25" spans="1:18">
      <c r="A25" s="19" t="s">
        <v>80</v>
      </c>
      <c r="B25" s="19">
        <v>168835</v>
      </c>
      <c r="C25" s="19">
        <v>579746</v>
      </c>
      <c r="D25" s="19">
        <v>104991</v>
      </c>
      <c r="E25" s="19">
        <v>910</v>
      </c>
      <c r="F25" s="19">
        <v>71</v>
      </c>
      <c r="G25" s="19">
        <v>152394</v>
      </c>
      <c r="H25" s="19">
        <v>32833</v>
      </c>
      <c r="I25" s="19">
        <v>141983</v>
      </c>
      <c r="J25" s="19">
        <v>7164</v>
      </c>
      <c r="K25" s="19">
        <v>5356894</v>
      </c>
      <c r="L25" s="19">
        <v>119938</v>
      </c>
      <c r="M25" s="19">
        <v>519180</v>
      </c>
      <c r="N25" s="19">
        <v>21272</v>
      </c>
      <c r="O25" s="19">
        <v>6843</v>
      </c>
      <c r="P25" s="19">
        <v>455</v>
      </c>
      <c r="Q25" s="19">
        <v>652</v>
      </c>
      <c r="R25" s="19">
        <v>37</v>
      </c>
    </row>
    <row r="26" spans="1:18">
      <c r="A26" s="19" t="s">
        <v>85</v>
      </c>
      <c r="B26" s="19">
        <v>41672</v>
      </c>
      <c r="C26" s="19">
        <v>119756</v>
      </c>
      <c r="D26" s="19">
        <v>28480</v>
      </c>
      <c r="E26" s="19">
        <v>11</v>
      </c>
      <c r="F26" s="19">
        <v>4</v>
      </c>
      <c r="G26" s="19">
        <v>19171</v>
      </c>
      <c r="H26" s="19">
        <v>4914</v>
      </c>
      <c r="I26" s="19">
        <v>38618</v>
      </c>
      <c r="J26" s="19">
        <v>942</v>
      </c>
      <c r="K26" s="19">
        <v>1724289</v>
      </c>
      <c r="L26" s="19">
        <v>28187</v>
      </c>
      <c r="M26" s="19">
        <v>93538</v>
      </c>
      <c r="N26" s="19">
        <v>3318</v>
      </c>
      <c r="O26" s="19">
        <v>3797</v>
      </c>
      <c r="P26" s="19">
        <v>136</v>
      </c>
      <c r="Q26" s="19">
        <v>23</v>
      </c>
      <c r="R26" s="19">
        <v>5</v>
      </c>
    </row>
    <row r="27" spans="1:18">
      <c r="A27" s="19" t="s">
        <v>82</v>
      </c>
      <c r="B27" s="19">
        <v>186732</v>
      </c>
      <c r="C27" s="19">
        <v>530087</v>
      </c>
      <c r="D27" s="19">
        <v>122756</v>
      </c>
      <c r="E27" s="19">
        <v>230</v>
      </c>
      <c r="F27" s="19">
        <v>19</v>
      </c>
      <c r="G27" s="19">
        <v>140235</v>
      </c>
      <c r="H27" s="19">
        <v>37567</v>
      </c>
      <c r="I27" s="19">
        <v>125508</v>
      </c>
      <c r="J27" s="19">
        <v>4275</v>
      </c>
      <c r="K27" s="19">
        <v>8380427</v>
      </c>
      <c r="L27" s="19">
        <v>113535</v>
      </c>
      <c r="M27" s="19">
        <v>530318</v>
      </c>
      <c r="N27" s="19">
        <v>22584</v>
      </c>
      <c r="O27" s="19">
        <v>10179</v>
      </c>
      <c r="P27" s="19">
        <v>764</v>
      </c>
      <c r="Q27" s="19">
        <v>541</v>
      </c>
      <c r="R27" s="19">
        <v>44</v>
      </c>
    </row>
    <row r="28" spans="1:18">
      <c r="A28" s="19" t="s">
        <v>74</v>
      </c>
      <c r="B28" s="19">
        <v>92020</v>
      </c>
      <c r="C28" s="19">
        <v>155365</v>
      </c>
      <c r="D28" s="19">
        <v>31807</v>
      </c>
      <c r="E28" s="19">
        <v>755</v>
      </c>
      <c r="F28" s="19">
        <v>62</v>
      </c>
      <c r="G28" s="19">
        <v>36490</v>
      </c>
      <c r="H28" s="19">
        <v>7641</v>
      </c>
      <c r="I28" s="19">
        <v>84719</v>
      </c>
      <c r="J28" s="19">
        <v>3675</v>
      </c>
      <c r="K28" s="19">
        <v>3280548</v>
      </c>
      <c r="L28" s="19">
        <v>80719</v>
      </c>
      <c r="M28" s="19">
        <v>337128</v>
      </c>
      <c r="N28" s="19">
        <v>12751</v>
      </c>
      <c r="O28" s="19">
        <v>6946</v>
      </c>
      <c r="P28" s="19">
        <v>411</v>
      </c>
      <c r="Q28" s="19">
        <v>132</v>
      </c>
      <c r="R28" s="19">
        <v>15</v>
      </c>
    </row>
    <row r="29" spans="1:18">
      <c r="A29" s="19" t="s">
        <v>68</v>
      </c>
      <c r="B29" s="19">
        <v>105077</v>
      </c>
      <c r="C29" s="19">
        <v>315181</v>
      </c>
      <c r="D29" s="19">
        <v>53270</v>
      </c>
      <c r="E29" s="19">
        <v>39625</v>
      </c>
      <c r="F29" s="19">
        <v>1175</v>
      </c>
      <c r="G29" s="19">
        <v>49307</v>
      </c>
      <c r="H29" s="19">
        <v>8271</v>
      </c>
      <c r="I29" s="19">
        <v>136921</v>
      </c>
      <c r="J29" s="19">
        <v>3995</v>
      </c>
      <c r="K29" s="19">
        <v>6698344</v>
      </c>
      <c r="L29" s="19">
        <v>77607</v>
      </c>
      <c r="M29" s="19">
        <v>734983</v>
      </c>
      <c r="N29" s="19">
        <v>13411</v>
      </c>
      <c r="O29" s="19">
        <v>25975</v>
      </c>
      <c r="P29" s="19">
        <v>1138</v>
      </c>
      <c r="Q29" s="19">
        <v>171</v>
      </c>
      <c r="R29" s="19">
        <v>35</v>
      </c>
    </row>
    <row r="30" spans="1:18">
      <c r="A30" s="19" t="s">
        <v>76</v>
      </c>
      <c r="B30" s="19">
        <v>70887</v>
      </c>
      <c r="C30" s="19">
        <v>153676</v>
      </c>
      <c r="D30" s="19">
        <v>30595</v>
      </c>
      <c r="E30" s="19">
        <v>12</v>
      </c>
      <c r="F30" s="19">
        <v>1</v>
      </c>
      <c r="G30" s="19">
        <v>78397</v>
      </c>
      <c r="H30" s="19">
        <v>14964</v>
      </c>
      <c r="I30" s="19">
        <v>111131</v>
      </c>
      <c r="J30" s="19">
        <v>3660</v>
      </c>
      <c r="K30" s="19">
        <v>2631671</v>
      </c>
      <c r="L30" s="19">
        <v>53732</v>
      </c>
      <c r="M30" s="19">
        <v>143789</v>
      </c>
      <c r="N30" s="19">
        <v>7720</v>
      </c>
      <c r="O30" s="19">
        <v>6368</v>
      </c>
      <c r="P30" s="19">
        <v>387</v>
      </c>
      <c r="Q30" s="19">
        <v>140</v>
      </c>
      <c r="R30" s="19">
        <v>7</v>
      </c>
    </row>
    <row r="31" spans="1:18">
      <c r="A31" s="19" t="s">
        <v>66</v>
      </c>
      <c r="B31" s="19">
        <v>25729</v>
      </c>
      <c r="C31" s="19">
        <v>46934</v>
      </c>
      <c r="D31" s="19">
        <v>6420</v>
      </c>
      <c r="E31" s="19">
        <v>907</v>
      </c>
      <c r="F31" s="19">
        <v>6</v>
      </c>
      <c r="G31" s="19">
        <v>21578</v>
      </c>
      <c r="H31" s="19">
        <v>2791</v>
      </c>
      <c r="I31" s="19">
        <v>20846</v>
      </c>
      <c r="J31" s="19">
        <v>916</v>
      </c>
      <c r="K31" s="19">
        <v>1630701</v>
      </c>
      <c r="L31" s="19">
        <v>22011</v>
      </c>
      <c r="M31" s="19">
        <v>224283</v>
      </c>
      <c r="N31" s="19">
        <v>5458</v>
      </c>
      <c r="O31" s="19">
        <v>4594</v>
      </c>
      <c r="P31" s="19">
        <v>206</v>
      </c>
      <c r="Q31" s="19">
        <v>51</v>
      </c>
      <c r="R31" s="19">
        <v>3</v>
      </c>
    </row>
    <row r="32" spans="1:18">
      <c r="A32" s="19" t="s">
        <v>72</v>
      </c>
      <c r="B32" s="19">
        <v>101747</v>
      </c>
      <c r="C32" s="19">
        <v>349668</v>
      </c>
      <c r="D32" s="19">
        <v>63804</v>
      </c>
      <c r="E32" s="19">
        <v>8968</v>
      </c>
      <c r="F32" s="19">
        <v>283</v>
      </c>
      <c r="G32" s="19">
        <v>72055</v>
      </c>
      <c r="H32" s="19">
        <v>14392</v>
      </c>
      <c r="I32" s="19">
        <v>131217</v>
      </c>
      <c r="J32" s="19">
        <v>3685</v>
      </c>
      <c r="K32" s="19">
        <v>4677056</v>
      </c>
      <c r="L32" s="19">
        <v>74826</v>
      </c>
      <c r="M32" s="19">
        <v>415910</v>
      </c>
      <c r="N32" s="19">
        <v>13704</v>
      </c>
      <c r="O32" s="19">
        <v>12463</v>
      </c>
      <c r="P32" s="19">
        <v>485</v>
      </c>
      <c r="Q32" s="19">
        <v>477</v>
      </c>
      <c r="R32" s="19">
        <v>24</v>
      </c>
    </row>
    <row r="33" spans="1:18">
      <c r="A33" s="19" t="s">
        <v>77</v>
      </c>
      <c r="B33" s="19">
        <v>29241</v>
      </c>
      <c r="C33" s="19">
        <v>88399</v>
      </c>
      <c r="D33" s="19">
        <v>20002</v>
      </c>
      <c r="E33" s="19">
        <v>0</v>
      </c>
      <c r="F33" s="19">
        <v>0</v>
      </c>
      <c r="G33" s="19">
        <v>17510</v>
      </c>
      <c r="H33" s="19">
        <v>4384</v>
      </c>
      <c r="I33" s="19">
        <v>38965</v>
      </c>
      <c r="J33" s="19">
        <v>1725</v>
      </c>
      <c r="K33" s="19">
        <v>1045654</v>
      </c>
      <c r="L33" s="19">
        <v>21906</v>
      </c>
      <c r="M33" s="19">
        <v>43985</v>
      </c>
      <c r="N33" s="19">
        <v>2109</v>
      </c>
      <c r="O33" s="19">
        <v>2691</v>
      </c>
      <c r="P33" s="19">
        <v>168</v>
      </c>
      <c r="Q33" s="19">
        <v>57</v>
      </c>
      <c r="R33" s="19">
        <v>6</v>
      </c>
    </row>
    <row r="34" spans="1:18">
      <c r="A34" s="19" t="s">
        <v>73</v>
      </c>
      <c r="B34" s="19">
        <v>132089</v>
      </c>
      <c r="C34" s="19">
        <v>394097</v>
      </c>
      <c r="D34" s="19">
        <v>86273</v>
      </c>
      <c r="E34" s="19">
        <v>771</v>
      </c>
      <c r="F34" s="19">
        <v>88</v>
      </c>
      <c r="G34" s="19">
        <v>76261</v>
      </c>
      <c r="H34" s="19">
        <v>19946</v>
      </c>
      <c r="I34" s="19">
        <v>135621</v>
      </c>
      <c r="J34" s="19">
        <v>4530</v>
      </c>
      <c r="K34" s="19">
        <v>4420549</v>
      </c>
      <c r="L34" s="19">
        <v>92719</v>
      </c>
      <c r="M34" s="19">
        <v>561492</v>
      </c>
      <c r="N34" s="19">
        <v>19675</v>
      </c>
      <c r="O34" s="19">
        <v>6273</v>
      </c>
      <c r="P34" s="19">
        <v>389</v>
      </c>
      <c r="Q34" s="19">
        <v>486</v>
      </c>
      <c r="R34" s="19">
        <v>72</v>
      </c>
    </row>
    <row r="35" spans="1:18">
      <c r="A35" s="19" t="s">
        <v>70</v>
      </c>
      <c r="B35" s="19">
        <v>41507</v>
      </c>
      <c r="C35" s="19">
        <v>48979</v>
      </c>
      <c r="D35" s="19">
        <v>5855</v>
      </c>
      <c r="E35" s="19">
        <v>6738</v>
      </c>
      <c r="F35" s="19">
        <v>83</v>
      </c>
      <c r="G35" s="19">
        <v>14182</v>
      </c>
      <c r="H35" s="19">
        <v>1769</v>
      </c>
      <c r="I35" s="19">
        <v>69402</v>
      </c>
      <c r="J35" s="19">
        <v>1095</v>
      </c>
      <c r="K35" s="19">
        <v>1657937</v>
      </c>
      <c r="L35" s="19">
        <v>37735</v>
      </c>
      <c r="M35" s="19">
        <v>192965</v>
      </c>
      <c r="N35" s="19">
        <v>9295</v>
      </c>
      <c r="O35" s="19">
        <v>10346</v>
      </c>
      <c r="P35" s="19">
        <v>409</v>
      </c>
      <c r="Q35" s="19">
        <v>395</v>
      </c>
      <c r="R35" s="19">
        <v>25</v>
      </c>
    </row>
    <row r="36" spans="1:18">
      <c r="A36" s="19" t="s">
        <v>75</v>
      </c>
      <c r="B36" s="19">
        <v>111247</v>
      </c>
      <c r="C36" s="19">
        <v>289400</v>
      </c>
      <c r="D36" s="19">
        <v>56317</v>
      </c>
      <c r="E36" s="19">
        <v>4774</v>
      </c>
      <c r="F36" s="19">
        <v>192</v>
      </c>
      <c r="G36" s="19">
        <v>98340</v>
      </c>
      <c r="H36" s="19">
        <v>18813</v>
      </c>
      <c r="I36" s="19">
        <v>89853</v>
      </c>
      <c r="J36" s="19">
        <v>3975</v>
      </c>
      <c r="K36" s="19">
        <v>3230590</v>
      </c>
      <c r="L36" s="19">
        <v>82555</v>
      </c>
      <c r="M36" s="19">
        <v>320431</v>
      </c>
      <c r="N36" s="19">
        <v>17641</v>
      </c>
      <c r="O36" s="19">
        <v>7977</v>
      </c>
      <c r="P36" s="19">
        <v>482</v>
      </c>
      <c r="Q36" s="19">
        <v>172</v>
      </c>
      <c r="R36" s="19">
        <v>17</v>
      </c>
    </row>
    <row r="37" spans="1:18">
      <c r="A37" s="19" t="s">
        <v>71</v>
      </c>
      <c r="B37" s="19">
        <v>34376</v>
      </c>
      <c r="C37" s="19">
        <v>57729</v>
      </c>
      <c r="D37" s="19">
        <v>9578</v>
      </c>
      <c r="E37" s="19">
        <v>27</v>
      </c>
      <c r="F37" s="19">
        <v>4</v>
      </c>
      <c r="G37" s="19">
        <v>16141</v>
      </c>
      <c r="H37" s="19">
        <v>2728</v>
      </c>
      <c r="I37" s="19">
        <v>109701</v>
      </c>
      <c r="J37" s="19">
        <v>1187</v>
      </c>
      <c r="K37" s="19">
        <v>1847711</v>
      </c>
      <c r="L37" s="19">
        <v>30273</v>
      </c>
      <c r="M37" s="19">
        <v>219118</v>
      </c>
      <c r="N37" s="19">
        <v>7735</v>
      </c>
      <c r="O37" s="19">
        <v>8627</v>
      </c>
      <c r="P37" s="19">
        <v>413</v>
      </c>
      <c r="Q37" s="19">
        <v>469</v>
      </c>
      <c r="R37" s="19">
        <v>17</v>
      </c>
    </row>
    <row r="38" spans="1:18">
      <c r="A38" s="19" t="s">
        <v>67</v>
      </c>
      <c r="B38" s="19">
        <v>31681</v>
      </c>
      <c r="C38" s="19">
        <v>59448</v>
      </c>
      <c r="D38" s="19">
        <v>8618</v>
      </c>
      <c r="E38" s="19">
        <v>1733</v>
      </c>
      <c r="F38" s="19">
        <v>40</v>
      </c>
      <c r="G38" s="19">
        <v>17664</v>
      </c>
      <c r="H38" s="19">
        <v>3103</v>
      </c>
      <c r="I38" s="19">
        <v>43600</v>
      </c>
      <c r="J38" s="19">
        <v>1408</v>
      </c>
      <c r="K38" s="19">
        <v>1902280</v>
      </c>
      <c r="L38" s="19">
        <v>27789</v>
      </c>
      <c r="M38" s="19">
        <v>189367</v>
      </c>
      <c r="N38" s="19">
        <v>7375</v>
      </c>
      <c r="O38" s="19">
        <v>10512</v>
      </c>
      <c r="P38" s="19">
        <v>468</v>
      </c>
      <c r="Q38" s="19">
        <v>133</v>
      </c>
      <c r="R38" s="19">
        <v>8</v>
      </c>
    </row>
    <row r="39" spans="1:18">
      <c r="A39" s="19" t="s">
        <v>69</v>
      </c>
      <c r="B39" s="19">
        <v>108430</v>
      </c>
      <c r="C39" s="19">
        <v>185797</v>
      </c>
      <c r="D39" s="19">
        <v>29606</v>
      </c>
      <c r="E39" s="19">
        <v>7683</v>
      </c>
      <c r="F39" s="19">
        <v>229</v>
      </c>
      <c r="G39" s="19">
        <v>69571</v>
      </c>
      <c r="H39" s="19">
        <v>13287</v>
      </c>
      <c r="I39" s="19">
        <v>190617</v>
      </c>
      <c r="J39" s="19">
        <v>3571</v>
      </c>
      <c r="K39" s="19">
        <v>5223992</v>
      </c>
      <c r="L39" s="19">
        <v>95375</v>
      </c>
      <c r="M39" s="19">
        <v>483037</v>
      </c>
      <c r="N39" s="19">
        <v>19021</v>
      </c>
      <c r="O39" s="19">
        <v>20233</v>
      </c>
      <c r="P39" s="19">
        <v>952</v>
      </c>
      <c r="Q39" s="19">
        <v>332</v>
      </c>
      <c r="R39" s="19">
        <v>30</v>
      </c>
    </row>
    <row r="40" spans="1:18">
      <c r="A40" s="19" t="s">
        <v>64</v>
      </c>
      <c r="B40" s="19">
        <v>76494</v>
      </c>
      <c r="C40" s="19">
        <v>53344</v>
      </c>
      <c r="D40" s="19">
        <v>6770</v>
      </c>
      <c r="E40" s="19">
        <v>4747</v>
      </c>
      <c r="F40" s="19">
        <v>157</v>
      </c>
      <c r="G40" s="19">
        <v>16130</v>
      </c>
      <c r="H40" s="19">
        <v>2000</v>
      </c>
      <c r="I40" s="19">
        <v>77885</v>
      </c>
      <c r="J40" s="19">
        <v>3571</v>
      </c>
      <c r="K40" s="19">
        <v>5670793</v>
      </c>
      <c r="L40" s="19">
        <v>73277</v>
      </c>
      <c r="M40" s="19">
        <v>177654</v>
      </c>
      <c r="N40" s="19">
        <v>5116</v>
      </c>
      <c r="O40" s="19">
        <v>5419</v>
      </c>
      <c r="P40" s="19">
        <v>296</v>
      </c>
      <c r="Q40" s="19">
        <v>428</v>
      </c>
      <c r="R40" s="19">
        <v>30</v>
      </c>
    </row>
    <row r="41" spans="1:18">
      <c r="A41" s="19" t="s">
        <v>58</v>
      </c>
      <c r="B41" s="19">
        <v>73713</v>
      </c>
      <c r="C41" s="19">
        <v>185772</v>
      </c>
      <c r="D41" s="19">
        <v>17023</v>
      </c>
      <c r="E41" s="19">
        <v>53230</v>
      </c>
      <c r="F41" s="19">
        <v>1210</v>
      </c>
      <c r="G41" s="19">
        <v>51970</v>
      </c>
      <c r="H41" s="19">
        <v>5577</v>
      </c>
      <c r="I41" s="19">
        <v>283654</v>
      </c>
      <c r="J41" s="19">
        <v>13451</v>
      </c>
      <c r="K41" s="19">
        <v>7407883</v>
      </c>
      <c r="L41" s="19">
        <v>63628</v>
      </c>
      <c r="M41" s="19">
        <v>82020</v>
      </c>
      <c r="N41" s="19">
        <v>2124</v>
      </c>
      <c r="O41" s="19">
        <v>7909</v>
      </c>
      <c r="P41" s="19">
        <v>554</v>
      </c>
      <c r="Q41" s="19">
        <v>514</v>
      </c>
      <c r="R41" s="19">
        <v>62</v>
      </c>
    </row>
    <row r="42" spans="1:18">
      <c r="A42" s="19" t="s">
        <v>62</v>
      </c>
      <c r="B42" s="19">
        <v>48634</v>
      </c>
      <c r="C42" s="19">
        <v>63039</v>
      </c>
      <c r="D42" s="19">
        <v>9894</v>
      </c>
      <c r="E42" s="19">
        <v>64</v>
      </c>
      <c r="F42" s="19">
        <v>6</v>
      </c>
      <c r="G42" s="19">
        <v>9785</v>
      </c>
      <c r="H42" s="19">
        <v>1613</v>
      </c>
      <c r="I42" s="19">
        <v>63495</v>
      </c>
      <c r="J42" s="19">
        <v>5194</v>
      </c>
      <c r="K42" s="19">
        <v>2226344</v>
      </c>
      <c r="L42" s="19">
        <v>45885</v>
      </c>
      <c r="M42" s="19">
        <v>82501</v>
      </c>
      <c r="N42" s="19">
        <v>3156</v>
      </c>
      <c r="O42" s="19">
        <v>3002</v>
      </c>
      <c r="P42" s="19">
        <v>299</v>
      </c>
      <c r="Q42" s="19">
        <v>131</v>
      </c>
      <c r="R42" s="19">
        <v>13</v>
      </c>
    </row>
    <row r="43" spans="1:18">
      <c r="A43" s="19" t="s">
        <v>63</v>
      </c>
      <c r="B43" s="19">
        <v>44742</v>
      </c>
      <c r="C43" s="19">
        <v>59461</v>
      </c>
      <c r="D43" s="19">
        <v>6296</v>
      </c>
      <c r="E43" s="19">
        <v>250</v>
      </c>
      <c r="F43" s="19">
        <v>18</v>
      </c>
      <c r="G43" s="19">
        <v>7527</v>
      </c>
      <c r="H43" s="19">
        <v>833</v>
      </c>
      <c r="I43" s="19">
        <v>17858</v>
      </c>
      <c r="J43" s="19">
        <v>273</v>
      </c>
      <c r="K43" s="19">
        <v>2417052</v>
      </c>
      <c r="L43" s="19">
        <v>43644</v>
      </c>
      <c r="M43" s="19">
        <v>81625</v>
      </c>
      <c r="N43" s="19">
        <v>2248</v>
      </c>
      <c r="O43" s="19">
        <v>1784</v>
      </c>
      <c r="P43" s="19">
        <v>98</v>
      </c>
      <c r="Q43" s="19">
        <v>412</v>
      </c>
      <c r="R43" s="19">
        <v>12</v>
      </c>
    </row>
    <row r="44" spans="1:18">
      <c r="A44" s="19" t="s">
        <v>61</v>
      </c>
      <c r="B44" s="19">
        <v>28006</v>
      </c>
      <c r="C44" s="19">
        <v>47041</v>
      </c>
      <c r="D44" s="19">
        <v>4366</v>
      </c>
      <c r="E44" s="19">
        <v>425</v>
      </c>
      <c r="F44" s="19">
        <v>24</v>
      </c>
      <c r="G44" s="19">
        <v>11051</v>
      </c>
      <c r="H44" s="19">
        <v>1073</v>
      </c>
      <c r="I44" s="19">
        <v>37507</v>
      </c>
      <c r="J44" s="19">
        <v>829</v>
      </c>
      <c r="K44" s="19">
        <v>1540119</v>
      </c>
      <c r="L44" s="19">
        <v>25492</v>
      </c>
      <c r="M44" s="19">
        <v>26945</v>
      </c>
      <c r="N44" s="19">
        <v>845</v>
      </c>
      <c r="O44" s="19">
        <v>1901</v>
      </c>
      <c r="P44" s="19">
        <v>73</v>
      </c>
      <c r="Q44" s="19">
        <v>225</v>
      </c>
      <c r="R44" s="19">
        <v>6</v>
      </c>
    </row>
    <row r="45" spans="1:18">
      <c r="A45" s="19" t="s">
        <v>65</v>
      </c>
      <c r="B45" s="19">
        <v>23265</v>
      </c>
      <c r="C45" s="19">
        <v>87629</v>
      </c>
      <c r="D45" s="19">
        <v>8341</v>
      </c>
      <c r="E45" s="19">
        <v>4</v>
      </c>
      <c r="F45" s="19">
        <v>1</v>
      </c>
      <c r="G45" s="19">
        <v>43558</v>
      </c>
      <c r="H45" s="19">
        <v>5097</v>
      </c>
      <c r="I45" s="19">
        <v>49555</v>
      </c>
      <c r="J45" s="19">
        <v>9218</v>
      </c>
      <c r="K45" s="19">
        <v>928579</v>
      </c>
      <c r="L45" s="19">
        <v>20485</v>
      </c>
      <c r="M45" s="19">
        <v>15027</v>
      </c>
      <c r="N45" s="19">
        <v>770</v>
      </c>
      <c r="O45" s="19">
        <v>2957</v>
      </c>
      <c r="P45" s="19">
        <v>279</v>
      </c>
      <c r="Q45" s="19">
        <v>176</v>
      </c>
      <c r="R45" s="19">
        <v>16</v>
      </c>
    </row>
    <row r="46" spans="1:18">
      <c r="A46" s="19" t="s">
        <v>60</v>
      </c>
      <c r="B46" s="19">
        <v>53022</v>
      </c>
      <c r="C46" s="19">
        <v>156213</v>
      </c>
      <c r="D46" s="19">
        <v>15788</v>
      </c>
      <c r="E46" s="19">
        <v>2684</v>
      </c>
      <c r="F46" s="19">
        <v>58</v>
      </c>
      <c r="G46" s="19">
        <v>16458</v>
      </c>
      <c r="H46" s="19">
        <v>1683</v>
      </c>
      <c r="I46" s="19">
        <v>160888</v>
      </c>
      <c r="J46" s="19">
        <v>2426</v>
      </c>
      <c r="K46" s="19">
        <v>5166872</v>
      </c>
      <c r="L46" s="19">
        <v>45096</v>
      </c>
      <c r="M46" s="19">
        <v>38416</v>
      </c>
      <c r="N46" s="19">
        <v>1092</v>
      </c>
      <c r="O46" s="19">
        <v>6263</v>
      </c>
      <c r="P46" s="19">
        <v>243</v>
      </c>
      <c r="Q46" s="19">
        <v>652</v>
      </c>
      <c r="R46" s="19">
        <v>24</v>
      </c>
    </row>
    <row r="47" spans="1:18">
      <c r="A47" s="19" t="s">
        <v>59</v>
      </c>
      <c r="B47" s="19">
        <v>36881</v>
      </c>
      <c r="C47" s="19">
        <v>33964</v>
      </c>
      <c r="D47" s="19">
        <v>3318</v>
      </c>
      <c r="E47" s="19">
        <v>24541</v>
      </c>
      <c r="F47" s="19">
        <v>459</v>
      </c>
      <c r="G47" s="19">
        <v>6193</v>
      </c>
      <c r="H47" s="19">
        <v>541</v>
      </c>
      <c r="I47" s="19">
        <v>100191</v>
      </c>
      <c r="J47" s="19">
        <v>2476</v>
      </c>
      <c r="K47" s="19">
        <v>4397881</v>
      </c>
      <c r="L47" s="19">
        <v>35593</v>
      </c>
      <c r="M47" s="19">
        <v>20132</v>
      </c>
      <c r="N47" s="19">
        <v>440</v>
      </c>
      <c r="O47" s="19">
        <v>1212</v>
      </c>
      <c r="P47" s="19">
        <v>50</v>
      </c>
      <c r="Q47" s="19">
        <v>110</v>
      </c>
      <c r="R47" s="19">
        <v>7</v>
      </c>
    </row>
    <row r="48" spans="1:18">
      <c r="A48" s="19" t="s">
        <v>52</v>
      </c>
      <c r="B48" s="19">
        <v>39093</v>
      </c>
      <c r="C48" s="19">
        <v>32180</v>
      </c>
      <c r="D48" s="19">
        <v>2310</v>
      </c>
      <c r="E48" s="19">
        <v>211</v>
      </c>
      <c r="F48" s="19">
        <v>10</v>
      </c>
      <c r="G48" s="19">
        <v>11588</v>
      </c>
      <c r="H48" s="19">
        <v>921</v>
      </c>
      <c r="I48" s="19">
        <v>215337</v>
      </c>
      <c r="J48" s="19">
        <v>3118</v>
      </c>
      <c r="K48" s="19">
        <v>3743432</v>
      </c>
      <c r="L48" s="19">
        <v>36400</v>
      </c>
      <c r="M48" s="19">
        <v>261085</v>
      </c>
      <c r="N48" s="19">
        <v>2741</v>
      </c>
      <c r="O48" s="19">
        <v>11170</v>
      </c>
      <c r="P48" s="19">
        <v>392</v>
      </c>
      <c r="Q48" s="19">
        <v>1352</v>
      </c>
      <c r="R48" s="19">
        <v>29</v>
      </c>
    </row>
    <row r="49" spans="1:18">
      <c r="A49" s="19" t="s">
        <v>53</v>
      </c>
      <c r="B49" s="19">
        <v>35591</v>
      </c>
      <c r="C49" s="19">
        <v>265286</v>
      </c>
      <c r="D49" s="19">
        <v>17416</v>
      </c>
      <c r="E49" s="19">
        <v>13</v>
      </c>
      <c r="F49" s="19">
        <v>3</v>
      </c>
      <c r="G49" s="19">
        <v>28967</v>
      </c>
      <c r="H49" s="19">
        <v>2456</v>
      </c>
      <c r="I49" s="19">
        <v>73707</v>
      </c>
      <c r="J49" s="19">
        <v>3303</v>
      </c>
      <c r="K49" s="19">
        <v>1572478</v>
      </c>
      <c r="L49" s="19">
        <v>24012</v>
      </c>
      <c r="M49" s="19">
        <v>39599</v>
      </c>
      <c r="N49" s="19">
        <v>1795</v>
      </c>
      <c r="O49" s="19">
        <v>16911</v>
      </c>
      <c r="P49" s="19">
        <v>560</v>
      </c>
      <c r="Q49" s="19">
        <v>1385</v>
      </c>
      <c r="R49" s="19">
        <v>14</v>
      </c>
    </row>
    <row r="50" spans="1:18">
      <c r="A50" s="19" t="s">
        <v>50</v>
      </c>
      <c r="B50" s="19">
        <v>41427</v>
      </c>
      <c r="C50" s="19">
        <v>81921</v>
      </c>
      <c r="D50" s="19">
        <v>4644</v>
      </c>
      <c r="E50" s="19">
        <v>1160</v>
      </c>
      <c r="F50" s="19">
        <v>32</v>
      </c>
      <c r="G50" s="19">
        <v>10008</v>
      </c>
      <c r="H50" s="19">
        <v>877</v>
      </c>
      <c r="I50" s="19">
        <v>251326</v>
      </c>
      <c r="J50" s="19">
        <v>1137</v>
      </c>
      <c r="K50" s="19">
        <v>10706877</v>
      </c>
      <c r="L50" s="19">
        <v>37544</v>
      </c>
      <c r="M50" s="19">
        <v>738959</v>
      </c>
      <c r="N50" s="19">
        <v>3896</v>
      </c>
      <c r="O50" s="19">
        <v>34875</v>
      </c>
      <c r="P50" s="19">
        <v>1094</v>
      </c>
      <c r="Q50" s="19">
        <v>5586</v>
      </c>
      <c r="R50" s="19">
        <v>156</v>
      </c>
    </row>
    <row r="51" spans="1:18">
      <c r="A51" s="19" t="s">
        <v>56</v>
      </c>
      <c r="B51" s="19">
        <v>28611</v>
      </c>
      <c r="C51" s="19">
        <v>42053</v>
      </c>
      <c r="D51" s="19">
        <v>1561</v>
      </c>
      <c r="E51" s="19">
        <v>460</v>
      </c>
      <c r="F51" s="19">
        <v>17</v>
      </c>
      <c r="G51" s="19">
        <v>8974</v>
      </c>
      <c r="H51" s="19">
        <v>714</v>
      </c>
      <c r="I51" s="19">
        <v>43531</v>
      </c>
      <c r="J51" s="19">
        <v>1013</v>
      </c>
      <c r="K51" s="19">
        <v>4246211</v>
      </c>
      <c r="L51" s="19">
        <v>26946</v>
      </c>
      <c r="M51" s="19">
        <v>857669</v>
      </c>
      <c r="N51" s="19">
        <v>2523</v>
      </c>
      <c r="O51" s="19">
        <v>9913</v>
      </c>
      <c r="P51" s="19">
        <v>355</v>
      </c>
      <c r="Q51" s="19">
        <v>1356</v>
      </c>
      <c r="R51" s="19">
        <v>41</v>
      </c>
    </row>
    <row r="52" spans="1:18">
      <c r="A52" s="19" t="s">
        <v>55</v>
      </c>
      <c r="B52" s="19">
        <v>45026</v>
      </c>
      <c r="C52" s="19">
        <v>64045</v>
      </c>
      <c r="D52" s="19">
        <v>5867</v>
      </c>
      <c r="E52" s="19">
        <v>285</v>
      </c>
      <c r="F52" s="19">
        <v>10</v>
      </c>
      <c r="G52" s="19">
        <v>28124</v>
      </c>
      <c r="H52" s="19">
        <v>2999</v>
      </c>
      <c r="I52" s="19">
        <v>150917</v>
      </c>
      <c r="J52" s="19">
        <v>2645</v>
      </c>
      <c r="K52" s="19">
        <v>3669461</v>
      </c>
      <c r="L52" s="19">
        <v>40430</v>
      </c>
      <c r="M52" s="19">
        <v>776808</v>
      </c>
      <c r="N52" s="19">
        <v>3425</v>
      </c>
      <c r="O52" s="19">
        <v>16594</v>
      </c>
      <c r="P52" s="19">
        <v>502</v>
      </c>
      <c r="Q52" s="19">
        <v>1526</v>
      </c>
      <c r="R52" s="19">
        <v>56</v>
      </c>
    </row>
    <row r="53" spans="1:18">
      <c r="A53" s="19" t="s">
        <v>57</v>
      </c>
      <c r="B53" s="19">
        <v>52487</v>
      </c>
      <c r="C53" s="19">
        <v>84361</v>
      </c>
      <c r="D53" s="19">
        <v>6171</v>
      </c>
      <c r="E53" s="19">
        <v>2143</v>
      </c>
      <c r="F53" s="19">
        <v>65</v>
      </c>
      <c r="G53" s="19">
        <v>9224</v>
      </c>
      <c r="H53" s="19">
        <v>954</v>
      </c>
      <c r="I53" s="19">
        <v>113781</v>
      </c>
      <c r="J53" s="19">
        <v>741</v>
      </c>
      <c r="K53" s="19">
        <v>9367600</v>
      </c>
      <c r="L53" s="19">
        <v>49641</v>
      </c>
      <c r="M53" s="19">
        <v>898174</v>
      </c>
      <c r="N53" s="19">
        <v>3725</v>
      </c>
      <c r="O53" s="19">
        <v>51593</v>
      </c>
      <c r="P53" s="19">
        <v>1431</v>
      </c>
      <c r="Q53" s="19">
        <v>6988</v>
      </c>
      <c r="R53" s="19">
        <v>195</v>
      </c>
    </row>
    <row r="54" spans="1:18">
      <c r="A54" s="19" t="s">
        <v>54</v>
      </c>
      <c r="B54" s="19">
        <v>36691</v>
      </c>
      <c r="C54" s="19">
        <v>137827</v>
      </c>
      <c r="D54" s="19">
        <v>10584</v>
      </c>
      <c r="E54" s="19">
        <v>2982</v>
      </c>
      <c r="F54" s="19">
        <v>109</v>
      </c>
      <c r="G54" s="19">
        <v>9488</v>
      </c>
      <c r="H54" s="19">
        <v>1005</v>
      </c>
      <c r="I54" s="19">
        <v>72600</v>
      </c>
      <c r="J54" s="19">
        <v>2304</v>
      </c>
      <c r="K54" s="19">
        <v>1497762</v>
      </c>
      <c r="L54" s="19">
        <v>31497</v>
      </c>
      <c r="M54" s="19">
        <v>221131</v>
      </c>
      <c r="N54" s="19">
        <v>1460</v>
      </c>
      <c r="O54" s="19">
        <v>12449</v>
      </c>
      <c r="P54" s="19">
        <v>344</v>
      </c>
      <c r="Q54" s="19">
        <v>839</v>
      </c>
      <c r="R54" s="19">
        <v>33</v>
      </c>
    </row>
    <row r="55" spans="1:18">
      <c r="A55" s="19" t="s">
        <v>49</v>
      </c>
      <c r="B55" s="19">
        <v>30515</v>
      </c>
      <c r="C55" s="19">
        <v>49205</v>
      </c>
      <c r="D55" s="19">
        <v>3960</v>
      </c>
      <c r="E55" s="19">
        <v>2</v>
      </c>
      <c r="F55" s="19">
        <v>1</v>
      </c>
      <c r="G55" s="19">
        <v>25839</v>
      </c>
      <c r="H55" s="19">
        <v>2021</v>
      </c>
      <c r="I55" s="19">
        <v>55994</v>
      </c>
      <c r="J55" s="19">
        <v>1403</v>
      </c>
      <c r="K55" s="19">
        <v>4028440</v>
      </c>
      <c r="L55" s="19">
        <v>28597</v>
      </c>
      <c r="M55" s="19">
        <v>151845</v>
      </c>
      <c r="N55" s="19">
        <v>658</v>
      </c>
      <c r="O55" s="19">
        <v>2697</v>
      </c>
      <c r="P55" s="19">
        <v>78</v>
      </c>
      <c r="Q55" s="19">
        <v>226</v>
      </c>
      <c r="R55" s="19">
        <v>10</v>
      </c>
    </row>
    <row r="56" spans="1:18">
      <c r="A56" s="19" t="s">
        <v>51</v>
      </c>
      <c r="B56" s="19">
        <v>24527</v>
      </c>
      <c r="C56" s="19">
        <v>14353</v>
      </c>
      <c r="D56" s="19">
        <v>1080</v>
      </c>
      <c r="E56" s="19">
        <v>49</v>
      </c>
      <c r="F56" s="19">
        <v>3</v>
      </c>
      <c r="G56" s="19">
        <v>31349</v>
      </c>
      <c r="H56" s="19">
        <v>2833</v>
      </c>
      <c r="I56" s="19">
        <v>58690</v>
      </c>
      <c r="J56" s="19">
        <v>859</v>
      </c>
      <c r="K56" s="19">
        <v>2529490</v>
      </c>
      <c r="L56" s="19">
        <v>22459</v>
      </c>
      <c r="M56" s="19">
        <v>275923</v>
      </c>
      <c r="N56" s="19">
        <v>3254</v>
      </c>
      <c r="O56" s="19">
        <v>15355</v>
      </c>
      <c r="P56" s="19">
        <v>535</v>
      </c>
      <c r="Q56" s="19">
        <v>1506</v>
      </c>
      <c r="R56" s="19">
        <v>50</v>
      </c>
    </row>
    <row r="57" spans="1:18">
      <c r="A57" s="19" t="s">
        <v>42</v>
      </c>
      <c r="B57" s="19">
        <v>35696</v>
      </c>
      <c r="C57" s="19">
        <v>323779</v>
      </c>
      <c r="D57" s="19">
        <v>14108</v>
      </c>
      <c r="E57" s="19">
        <v>33306</v>
      </c>
      <c r="F57" s="19">
        <v>1189</v>
      </c>
      <c r="G57" s="19">
        <v>11770</v>
      </c>
      <c r="H57" s="19">
        <v>943</v>
      </c>
      <c r="I57" s="19">
        <v>636053</v>
      </c>
      <c r="J57" s="19">
        <v>1519</v>
      </c>
      <c r="K57" s="19">
        <v>35063790</v>
      </c>
      <c r="L57" s="19">
        <v>25337</v>
      </c>
      <c r="M57" s="19">
        <v>736210</v>
      </c>
      <c r="N57" s="19">
        <v>1906</v>
      </c>
      <c r="O57" s="19">
        <v>116563</v>
      </c>
      <c r="P57" s="19">
        <v>3204</v>
      </c>
      <c r="Q57" s="19">
        <v>30743</v>
      </c>
      <c r="R57" s="19">
        <v>427</v>
      </c>
    </row>
    <row r="58" spans="1:18">
      <c r="A58" s="19" t="s">
        <v>44</v>
      </c>
      <c r="B58" s="19">
        <v>14342</v>
      </c>
      <c r="C58" s="19">
        <v>46043</v>
      </c>
      <c r="D58" s="19">
        <v>2316</v>
      </c>
      <c r="E58" s="19">
        <v>29615</v>
      </c>
      <c r="F58" s="19">
        <v>856</v>
      </c>
      <c r="G58" s="19">
        <v>470</v>
      </c>
      <c r="H58" s="19">
        <v>47</v>
      </c>
      <c r="I58" s="19">
        <v>74473</v>
      </c>
      <c r="J58" s="19">
        <v>66</v>
      </c>
      <c r="K58" s="19">
        <v>8046921</v>
      </c>
      <c r="L58" s="19">
        <v>11567</v>
      </c>
      <c r="M58" s="19">
        <v>2035272</v>
      </c>
      <c r="N58" s="19">
        <v>1300</v>
      </c>
      <c r="O58" s="19">
        <v>14539</v>
      </c>
      <c r="P58" s="19">
        <v>314</v>
      </c>
      <c r="Q58" s="19">
        <v>3007</v>
      </c>
      <c r="R58" s="19">
        <v>68</v>
      </c>
    </row>
    <row r="59" spans="1:18">
      <c r="A59" s="19" t="s">
        <v>48</v>
      </c>
      <c r="B59" s="19">
        <v>24497</v>
      </c>
      <c r="C59" s="19">
        <v>175518</v>
      </c>
      <c r="D59" s="19">
        <v>15158</v>
      </c>
      <c r="E59" s="19">
        <v>34770</v>
      </c>
      <c r="F59" s="19">
        <v>885</v>
      </c>
      <c r="G59" s="19">
        <v>571</v>
      </c>
      <c r="H59" s="19">
        <v>119</v>
      </c>
      <c r="I59" s="19">
        <v>115414</v>
      </c>
      <c r="J59" s="19">
        <v>1566</v>
      </c>
      <c r="K59" s="19">
        <v>2101470</v>
      </c>
      <c r="L59" s="19">
        <v>14281</v>
      </c>
      <c r="M59" s="19">
        <v>67519</v>
      </c>
      <c r="N59" s="19">
        <v>1086</v>
      </c>
      <c r="O59" s="19">
        <v>46058</v>
      </c>
      <c r="P59" s="19">
        <v>1145</v>
      </c>
      <c r="Q59" s="19">
        <v>1218</v>
      </c>
      <c r="R59" s="19">
        <v>36</v>
      </c>
    </row>
    <row r="60" spans="1:18">
      <c r="A60" s="19" t="s">
        <v>47</v>
      </c>
      <c r="B60" s="19">
        <v>19932</v>
      </c>
      <c r="C60" s="19">
        <v>249481</v>
      </c>
      <c r="D60" s="19">
        <v>14239</v>
      </c>
      <c r="E60" s="19">
        <v>13812</v>
      </c>
      <c r="F60" s="19">
        <v>370</v>
      </c>
      <c r="G60" s="19">
        <v>930</v>
      </c>
      <c r="H60" s="19">
        <v>130</v>
      </c>
      <c r="I60" s="19">
        <v>108014</v>
      </c>
      <c r="J60" s="19">
        <v>1156</v>
      </c>
      <c r="K60" s="19">
        <v>2544332</v>
      </c>
      <c r="L60" s="19">
        <v>10642</v>
      </c>
      <c r="M60" s="19">
        <v>528205</v>
      </c>
      <c r="N60" s="19">
        <v>1100</v>
      </c>
      <c r="O60" s="19">
        <v>36555</v>
      </c>
      <c r="P60" s="19">
        <v>838</v>
      </c>
      <c r="Q60" s="19">
        <v>1277</v>
      </c>
      <c r="R60" s="19">
        <v>39</v>
      </c>
    </row>
    <row r="61" spans="1:18">
      <c r="A61" s="19" t="s">
        <v>41</v>
      </c>
      <c r="B61" s="19">
        <v>24364</v>
      </c>
      <c r="C61" s="19">
        <v>112764</v>
      </c>
      <c r="D61" s="19">
        <v>9288</v>
      </c>
      <c r="E61" s="19">
        <v>45732</v>
      </c>
      <c r="F61" s="19">
        <v>2204</v>
      </c>
      <c r="G61" s="19">
        <v>1037</v>
      </c>
      <c r="H61" s="19">
        <v>106</v>
      </c>
      <c r="I61" s="19">
        <v>1613254</v>
      </c>
      <c r="J61" s="19">
        <v>766</v>
      </c>
      <c r="K61" s="19">
        <v>13247963</v>
      </c>
      <c r="L61" s="19">
        <v>17054</v>
      </c>
      <c r="M61" s="19">
        <v>630263</v>
      </c>
      <c r="N61" s="19">
        <v>1178</v>
      </c>
      <c r="O61" s="19">
        <v>23562</v>
      </c>
      <c r="P61" s="19">
        <v>828</v>
      </c>
      <c r="Q61" s="19">
        <v>1342</v>
      </c>
      <c r="R61" s="19">
        <v>62</v>
      </c>
    </row>
    <row r="62" spans="1:18">
      <c r="A62" s="19" t="s">
        <v>46</v>
      </c>
      <c r="B62" s="19">
        <v>2061</v>
      </c>
      <c r="C62" s="19">
        <v>1268</v>
      </c>
      <c r="D62" s="19">
        <v>116</v>
      </c>
      <c r="E62" s="19">
        <v>0</v>
      </c>
      <c r="F62" s="19">
        <v>0</v>
      </c>
      <c r="G62" s="19">
        <v>14</v>
      </c>
      <c r="H62" s="19">
        <v>5</v>
      </c>
      <c r="I62" s="19">
        <v>566</v>
      </c>
      <c r="J62" s="19">
        <v>3</v>
      </c>
      <c r="K62" s="19">
        <v>71586</v>
      </c>
      <c r="L62" s="19">
        <v>1736</v>
      </c>
      <c r="M62" s="19">
        <v>4999</v>
      </c>
      <c r="N62" s="19">
        <v>250</v>
      </c>
      <c r="O62" s="19">
        <v>254</v>
      </c>
      <c r="P62" s="19">
        <v>14</v>
      </c>
      <c r="Q62" s="19">
        <v>12</v>
      </c>
      <c r="R62" s="19">
        <v>1</v>
      </c>
    </row>
    <row r="63" spans="1:18">
      <c r="A63" s="19" t="s">
        <v>45</v>
      </c>
      <c r="B63" s="19">
        <v>2940</v>
      </c>
      <c r="C63" s="19">
        <v>857</v>
      </c>
      <c r="D63" s="19">
        <v>70</v>
      </c>
      <c r="E63" s="19">
        <v>0</v>
      </c>
      <c r="F63" s="19">
        <v>0</v>
      </c>
      <c r="G63" s="19">
        <v>38</v>
      </c>
      <c r="H63" s="19">
        <v>6</v>
      </c>
      <c r="I63" s="19">
        <v>22</v>
      </c>
      <c r="J63" s="19">
        <v>3</v>
      </c>
      <c r="K63" s="19">
        <v>148077</v>
      </c>
      <c r="L63" s="19">
        <v>2603</v>
      </c>
      <c r="M63" s="19">
        <v>11665</v>
      </c>
      <c r="N63" s="19">
        <v>276</v>
      </c>
      <c r="O63" s="19">
        <v>472</v>
      </c>
      <c r="P63" s="19">
        <v>23</v>
      </c>
      <c r="Q63" s="19">
        <v>19</v>
      </c>
      <c r="R63" s="19">
        <v>2</v>
      </c>
    </row>
    <row r="64" spans="1:18">
      <c r="A64" s="19" t="s">
        <v>43</v>
      </c>
      <c r="B64" s="19">
        <v>33417</v>
      </c>
      <c r="C64" s="19">
        <v>203293</v>
      </c>
      <c r="D64" s="19">
        <v>8446</v>
      </c>
      <c r="E64" s="19">
        <v>1400</v>
      </c>
      <c r="F64" s="19">
        <v>28</v>
      </c>
      <c r="G64" s="19">
        <v>5105</v>
      </c>
      <c r="H64" s="19">
        <v>515</v>
      </c>
      <c r="I64" s="19">
        <v>483703</v>
      </c>
      <c r="J64" s="19">
        <v>1638</v>
      </c>
      <c r="K64" s="19">
        <v>16462521</v>
      </c>
      <c r="L64" s="19">
        <v>26246</v>
      </c>
      <c r="M64" s="19">
        <v>3498336</v>
      </c>
      <c r="N64" s="19">
        <v>3760</v>
      </c>
      <c r="O64" s="19">
        <v>52215</v>
      </c>
      <c r="P64" s="19">
        <v>1585</v>
      </c>
      <c r="Q64" s="19">
        <v>6060</v>
      </c>
      <c r="R64" s="19">
        <v>160</v>
      </c>
    </row>
    <row r="65" spans="1:18">
      <c r="A65" s="19" t="s">
        <v>33</v>
      </c>
      <c r="B65" s="19">
        <v>17003</v>
      </c>
      <c r="C65" s="19">
        <v>65904</v>
      </c>
      <c r="D65" s="19">
        <v>9786</v>
      </c>
      <c r="E65" s="19">
        <v>0</v>
      </c>
      <c r="F65" s="19">
        <v>0</v>
      </c>
      <c r="G65" s="19">
        <v>759</v>
      </c>
      <c r="H65" s="19">
        <v>139</v>
      </c>
      <c r="I65" s="19">
        <v>104113</v>
      </c>
      <c r="J65" s="19">
        <v>675</v>
      </c>
      <c r="K65" s="19">
        <v>2749095</v>
      </c>
      <c r="L65" s="19">
        <v>11958</v>
      </c>
      <c r="M65" s="19">
        <v>52194</v>
      </c>
      <c r="N65" s="19">
        <v>1728</v>
      </c>
      <c r="O65" s="19">
        <v>36187</v>
      </c>
      <c r="P65" s="19">
        <v>1773</v>
      </c>
      <c r="Q65" s="19">
        <v>473</v>
      </c>
      <c r="R65" s="19">
        <v>26</v>
      </c>
    </row>
    <row r="66" spans="1:18">
      <c r="A66" s="19" t="s">
        <v>38</v>
      </c>
      <c r="B66" s="19">
        <v>25367</v>
      </c>
      <c r="C66" s="19">
        <v>48046</v>
      </c>
      <c r="D66" s="19">
        <v>7380</v>
      </c>
      <c r="E66" s="19">
        <v>1191</v>
      </c>
      <c r="F66" s="19">
        <v>32</v>
      </c>
      <c r="G66" s="19">
        <v>540</v>
      </c>
      <c r="H66" s="19">
        <v>124</v>
      </c>
      <c r="I66" s="19">
        <v>95548</v>
      </c>
      <c r="J66" s="19">
        <v>1690</v>
      </c>
      <c r="K66" s="19">
        <v>1720764</v>
      </c>
      <c r="L66" s="19">
        <v>21892</v>
      </c>
      <c r="M66" s="19">
        <v>69312</v>
      </c>
      <c r="N66" s="19">
        <v>1335</v>
      </c>
      <c r="O66" s="19">
        <v>7579</v>
      </c>
      <c r="P66" s="19">
        <v>310</v>
      </c>
      <c r="Q66" s="19">
        <v>146</v>
      </c>
      <c r="R66" s="19">
        <v>12</v>
      </c>
    </row>
    <row r="67" spans="1:18">
      <c r="A67" s="19" t="s">
        <v>39</v>
      </c>
      <c r="B67" s="19">
        <v>30595</v>
      </c>
      <c r="C67" s="19">
        <v>98070</v>
      </c>
      <c r="D67" s="19">
        <v>15220</v>
      </c>
      <c r="E67" s="19">
        <v>0</v>
      </c>
      <c r="F67" s="19">
        <v>0</v>
      </c>
      <c r="G67" s="19">
        <v>357</v>
      </c>
      <c r="H67" s="19">
        <v>103</v>
      </c>
      <c r="I67" s="19">
        <v>95620</v>
      </c>
      <c r="J67" s="19">
        <v>960</v>
      </c>
      <c r="K67" s="19">
        <v>2535921</v>
      </c>
      <c r="L67" s="19">
        <v>23407</v>
      </c>
      <c r="M67" s="19">
        <v>103960</v>
      </c>
      <c r="N67" s="19">
        <v>2166</v>
      </c>
      <c r="O67" s="19">
        <v>18551</v>
      </c>
      <c r="P67" s="19">
        <v>1354</v>
      </c>
      <c r="Q67" s="19">
        <v>118</v>
      </c>
      <c r="R67" s="19">
        <v>21</v>
      </c>
    </row>
    <row r="68" spans="1:18">
      <c r="A68" s="19" t="s">
        <v>32</v>
      </c>
      <c r="B68" s="19">
        <v>99339</v>
      </c>
      <c r="C68" s="19">
        <v>222794</v>
      </c>
      <c r="D68" s="19">
        <v>41852</v>
      </c>
      <c r="E68" s="19">
        <v>148</v>
      </c>
      <c r="F68" s="19">
        <v>12</v>
      </c>
      <c r="G68" s="19">
        <v>2464</v>
      </c>
      <c r="H68" s="19">
        <v>235</v>
      </c>
      <c r="I68" s="19">
        <v>362198</v>
      </c>
      <c r="J68" s="19">
        <v>5478</v>
      </c>
      <c r="K68" s="19">
        <v>6333296</v>
      </c>
      <c r="L68" s="19">
        <v>75329</v>
      </c>
      <c r="M68" s="19">
        <v>645098</v>
      </c>
      <c r="N68" s="19">
        <v>12150</v>
      </c>
      <c r="O68" s="19">
        <v>51241</v>
      </c>
      <c r="P68" s="19">
        <v>2410</v>
      </c>
      <c r="Q68" s="19">
        <v>826</v>
      </c>
      <c r="R68" s="19">
        <v>58</v>
      </c>
    </row>
    <row r="69" spans="1:18">
      <c r="A69" s="19" t="s">
        <v>34</v>
      </c>
      <c r="B69" s="19">
        <v>10366</v>
      </c>
      <c r="C69" s="19">
        <v>10949</v>
      </c>
      <c r="D69" s="19">
        <v>1421</v>
      </c>
      <c r="E69" s="19">
        <v>0</v>
      </c>
      <c r="F69" s="19">
        <v>0</v>
      </c>
      <c r="G69" s="19">
        <v>2420</v>
      </c>
      <c r="H69" s="19">
        <v>239</v>
      </c>
      <c r="I69" s="19">
        <v>40790</v>
      </c>
      <c r="J69" s="19">
        <v>262</v>
      </c>
      <c r="K69" s="19">
        <v>1879341</v>
      </c>
      <c r="L69" s="19">
        <v>9099</v>
      </c>
      <c r="M69" s="19">
        <v>34245</v>
      </c>
      <c r="N69" s="19">
        <v>1127</v>
      </c>
      <c r="O69" s="19">
        <v>14225</v>
      </c>
      <c r="P69" s="19">
        <v>661</v>
      </c>
      <c r="Q69" s="19">
        <v>174</v>
      </c>
      <c r="R69" s="19">
        <v>17</v>
      </c>
    </row>
    <row r="70" spans="1:18">
      <c r="A70" s="19" t="s">
        <v>40</v>
      </c>
      <c r="B70" s="19">
        <v>60174</v>
      </c>
      <c r="C70" s="19">
        <v>163500</v>
      </c>
      <c r="D70" s="19">
        <v>31268</v>
      </c>
      <c r="E70" s="19">
        <v>4593</v>
      </c>
      <c r="F70" s="19">
        <v>154</v>
      </c>
      <c r="G70" s="19">
        <v>4412</v>
      </c>
      <c r="H70" s="19">
        <v>380</v>
      </c>
      <c r="I70" s="19">
        <v>454375</v>
      </c>
      <c r="J70" s="19">
        <v>4075</v>
      </c>
      <c r="K70" s="19">
        <v>10401216</v>
      </c>
      <c r="L70" s="19">
        <v>49358</v>
      </c>
      <c r="M70" s="19">
        <v>622558</v>
      </c>
      <c r="N70" s="19">
        <v>9451</v>
      </c>
      <c r="O70" s="19">
        <v>26956</v>
      </c>
      <c r="P70" s="19">
        <v>1797</v>
      </c>
      <c r="Q70" s="19">
        <v>479</v>
      </c>
      <c r="R70" s="19">
        <v>36</v>
      </c>
    </row>
    <row r="71" spans="1:18">
      <c r="A71" s="19" t="s">
        <v>35</v>
      </c>
      <c r="B71" s="19">
        <v>3109</v>
      </c>
      <c r="C71" s="19">
        <v>2438</v>
      </c>
      <c r="D71" s="19">
        <v>301</v>
      </c>
      <c r="E71" s="19">
        <v>0</v>
      </c>
      <c r="F71" s="19">
        <v>0</v>
      </c>
      <c r="G71" s="19">
        <v>668</v>
      </c>
      <c r="H71" s="19">
        <v>94</v>
      </c>
      <c r="I71" s="19">
        <v>1053</v>
      </c>
      <c r="J71" s="19">
        <v>16</v>
      </c>
      <c r="K71" s="19">
        <v>283070</v>
      </c>
      <c r="L71" s="19">
        <v>2634</v>
      </c>
      <c r="M71" s="19">
        <v>25648</v>
      </c>
      <c r="N71" s="19">
        <v>455</v>
      </c>
      <c r="O71" s="19">
        <v>2509</v>
      </c>
      <c r="P71" s="19">
        <v>93</v>
      </c>
      <c r="Q71" s="19">
        <v>73</v>
      </c>
      <c r="R71" s="19">
        <v>5</v>
      </c>
    </row>
    <row r="72" spans="1:18">
      <c r="A72" s="19" t="s">
        <v>37</v>
      </c>
      <c r="B72" s="19">
        <v>6816</v>
      </c>
      <c r="C72" s="19">
        <v>9676</v>
      </c>
      <c r="D72" s="19">
        <v>1138</v>
      </c>
      <c r="E72" s="19">
        <v>0</v>
      </c>
      <c r="F72" s="19">
        <v>0</v>
      </c>
      <c r="G72" s="19">
        <v>1666</v>
      </c>
      <c r="H72" s="19">
        <v>176</v>
      </c>
      <c r="I72" s="19">
        <v>14525</v>
      </c>
      <c r="J72" s="19">
        <v>155</v>
      </c>
      <c r="K72" s="19">
        <v>366190</v>
      </c>
      <c r="L72" s="19">
        <v>6099</v>
      </c>
      <c r="M72" s="19">
        <v>17423</v>
      </c>
      <c r="N72" s="19">
        <v>668</v>
      </c>
      <c r="O72" s="19">
        <v>7866</v>
      </c>
      <c r="P72" s="19">
        <v>454</v>
      </c>
      <c r="Q72" s="19">
        <v>91</v>
      </c>
      <c r="R72" s="19">
        <v>9</v>
      </c>
    </row>
    <row r="73" spans="1:18">
      <c r="A73" s="19" t="s">
        <v>36</v>
      </c>
      <c r="B73" s="19">
        <v>55759</v>
      </c>
      <c r="C73" s="19">
        <v>85034</v>
      </c>
      <c r="D73" s="19">
        <v>14609</v>
      </c>
      <c r="E73" s="19">
        <v>0</v>
      </c>
      <c r="F73" s="19">
        <v>0</v>
      </c>
      <c r="G73" s="19">
        <v>3622</v>
      </c>
      <c r="H73" s="19">
        <v>390</v>
      </c>
      <c r="I73" s="19">
        <v>189633</v>
      </c>
      <c r="J73" s="19">
        <v>1642</v>
      </c>
      <c r="K73" s="19">
        <v>4121074</v>
      </c>
      <c r="L73" s="19">
        <v>48092</v>
      </c>
      <c r="M73" s="19">
        <v>374228</v>
      </c>
      <c r="N73" s="19">
        <v>5106</v>
      </c>
      <c r="O73" s="19">
        <v>18344</v>
      </c>
      <c r="P73" s="19">
        <v>797</v>
      </c>
      <c r="Q73" s="19">
        <v>448</v>
      </c>
      <c r="R73" s="19">
        <v>35</v>
      </c>
    </row>
    <row r="74" spans="1:18">
      <c r="A74" s="19" t="s">
        <v>31</v>
      </c>
      <c r="B74" s="19">
        <v>55412</v>
      </c>
      <c r="C74" s="19">
        <v>99634</v>
      </c>
      <c r="D74" s="19">
        <v>23462</v>
      </c>
      <c r="E74" s="19">
        <v>3</v>
      </c>
      <c r="F74" s="19">
        <v>1</v>
      </c>
      <c r="G74" s="19">
        <v>2323</v>
      </c>
      <c r="H74" s="19">
        <v>437</v>
      </c>
      <c r="I74" s="19">
        <v>7836</v>
      </c>
      <c r="J74" s="19">
        <v>120</v>
      </c>
      <c r="K74" s="19">
        <v>1155525</v>
      </c>
      <c r="L74" s="19">
        <v>45742</v>
      </c>
      <c r="M74" s="19">
        <v>309929</v>
      </c>
      <c r="N74" s="19">
        <v>20213</v>
      </c>
      <c r="O74" s="19">
        <v>51424</v>
      </c>
      <c r="P74" s="19">
        <v>10168</v>
      </c>
      <c r="Q74" s="19">
        <v>3968</v>
      </c>
      <c r="R74" s="19">
        <v>647</v>
      </c>
    </row>
    <row r="75" spans="1:18">
      <c r="A75" s="19" t="s">
        <v>29</v>
      </c>
      <c r="B75" s="19">
        <v>38407</v>
      </c>
      <c r="C75" s="19">
        <v>66413</v>
      </c>
      <c r="D75" s="19">
        <v>18138</v>
      </c>
      <c r="E75" s="19">
        <v>4</v>
      </c>
      <c r="F75" s="19">
        <v>2</v>
      </c>
      <c r="G75" s="19">
        <v>1075</v>
      </c>
      <c r="H75" s="19">
        <v>208</v>
      </c>
      <c r="I75" s="19">
        <v>4601</v>
      </c>
      <c r="J75" s="19">
        <v>84</v>
      </c>
      <c r="K75" s="19">
        <v>1041985</v>
      </c>
      <c r="L75" s="19">
        <v>31598</v>
      </c>
      <c r="M75" s="19">
        <v>312472</v>
      </c>
      <c r="N75" s="19">
        <v>14852</v>
      </c>
      <c r="O75" s="19">
        <v>50559</v>
      </c>
      <c r="P75" s="19">
        <v>9871</v>
      </c>
      <c r="Q75" s="19">
        <v>17276</v>
      </c>
      <c r="R75" s="19">
        <v>3653</v>
      </c>
    </row>
    <row r="76" spans="1:18">
      <c r="A76" s="19" t="s">
        <v>30</v>
      </c>
      <c r="B76" s="19">
        <v>45999</v>
      </c>
      <c r="C76" s="19">
        <v>58818</v>
      </c>
      <c r="D76" s="19">
        <v>17708</v>
      </c>
      <c r="E76" s="19">
        <v>13</v>
      </c>
      <c r="F76" s="19">
        <v>1</v>
      </c>
      <c r="G76" s="19">
        <v>1757</v>
      </c>
      <c r="H76" s="19">
        <v>330</v>
      </c>
      <c r="I76" s="19">
        <v>5280</v>
      </c>
      <c r="J76" s="19">
        <v>106</v>
      </c>
      <c r="K76" s="19">
        <v>1001581</v>
      </c>
      <c r="L76" s="19">
        <v>38312</v>
      </c>
      <c r="M76" s="19">
        <v>265220</v>
      </c>
      <c r="N76" s="19">
        <v>16921</v>
      </c>
      <c r="O76" s="19">
        <v>68864</v>
      </c>
      <c r="P76" s="19">
        <v>13735</v>
      </c>
      <c r="Q76" s="19">
        <v>4200</v>
      </c>
      <c r="R76" s="19">
        <v>742</v>
      </c>
    </row>
    <row r="77" spans="1:18">
      <c r="A77" s="19" t="s">
        <v>27</v>
      </c>
      <c r="B77" s="19">
        <v>60187</v>
      </c>
      <c r="C77" s="19">
        <v>169123</v>
      </c>
      <c r="D77" s="19">
        <v>27156</v>
      </c>
      <c r="E77" s="19">
        <v>1317</v>
      </c>
      <c r="F77" s="19">
        <v>20</v>
      </c>
      <c r="G77" s="19">
        <v>6104</v>
      </c>
      <c r="H77" s="19">
        <v>345</v>
      </c>
      <c r="I77" s="19">
        <v>91645</v>
      </c>
      <c r="J77" s="19">
        <v>596</v>
      </c>
      <c r="K77" s="19">
        <v>6345257</v>
      </c>
      <c r="L77" s="19">
        <v>46828</v>
      </c>
      <c r="M77" s="19">
        <v>689165</v>
      </c>
      <c r="N77" s="19">
        <v>9998</v>
      </c>
      <c r="O77" s="19">
        <v>58575</v>
      </c>
      <c r="P77" s="19">
        <v>5978</v>
      </c>
      <c r="Q77" s="19">
        <v>2167</v>
      </c>
      <c r="R77" s="19">
        <v>223</v>
      </c>
    </row>
    <row r="78" spans="1:18">
      <c r="A78" s="19" t="s">
        <v>28</v>
      </c>
      <c r="B78" s="19">
        <v>23366</v>
      </c>
      <c r="C78" s="19">
        <v>34332</v>
      </c>
      <c r="D78" s="19">
        <v>8016</v>
      </c>
      <c r="E78" s="19">
        <v>0</v>
      </c>
      <c r="F78" s="19">
        <v>0</v>
      </c>
      <c r="G78" s="19">
        <v>152</v>
      </c>
      <c r="H78" s="19">
        <v>38</v>
      </c>
      <c r="I78" s="19">
        <v>12796</v>
      </c>
      <c r="J78" s="19">
        <v>67</v>
      </c>
      <c r="K78" s="19">
        <v>1783606</v>
      </c>
      <c r="L78" s="19">
        <v>19569</v>
      </c>
      <c r="M78" s="19">
        <v>99846</v>
      </c>
      <c r="N78" s="19">
        <v>5932</v>
      </c>
      <c r="O78" s="19">
        <v>30929</v>
      </c>
      <c r="P78" s="19">
        <v>5136</v>
      </c>
      <c r="Q78" s="19">
        <v>680</v>
      </c>
      <c r="R78" s="19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D438D-7519-48D1-BBCD-75A23C28758C}">
  <sheetPr>
    <pageSetUpPr fitToPage="1"/>
  </sheetPr>
  <dimension ref="A1:S97"/>
  <sheetViews>
    <sheetView tabSelected="1" view="pageBreakPreview" zoomScaleNormal="100" zoomScaleSheetLayoutView="100" workbookViewId="0"/>
  </sheetViews>
  <sheetFormatPr defaultColWidth="9" defaultRowHeight="18.75"/>
  <cols>
    <col min="1" max="1" width="15.5703125" style="9" customWidth="1"/>
    <col min="2" max="4" width="10" style="9" bestFit="1" customWidth="1"/>
    <col min="5" max="5" width="8.7109375" style="9" bestFit="1" customWidth="1"/>
    <col min="6" max="6" width="7.7109375" style="9" bestFit="1" customWidth="1"/>
    <col min="7" max="7" width="10" style="9" bestFit="1" customWidth="1"/>
    <col min="8" max="8" width="8.7109375" style="9" bestFit="1" customWidth="1"/>
    <col min="9" max="9" width="11" style="9" bestFit="1" customWidth="1"/>
    <col min="10" max="10" width="8.5703125" style="9" bestFit="1" customWidth="1"/>
    <col min="11" max="11" width="12.42578125" style="9" bestFit="1" customWidth="1"/>
    <col min="12" max="12" width="10.140625" style="9" bestFit="1" customWidth="1"/>
    <col min="13" max="13" width="11" style="9" bestFit="1" customWidth="1"/>
    <col min="14" max="14" width="8.7109375" style="9" bestFit="1" customWidth="1"/>
    <col min="15" max="15" width="10.140625" style="9" bestFit="1" customWidth="1"/>
    <col min="16" max="16" width="8" style="9" bestFit="1" customWidth="1"/>
    <col min="17" max="17" width="8.7109375" style="9" bestFit="1" customWidth="1"/>
    <col min="18" max="18" width="7.7109375" style="9" bestFit="1" customWidth="1"/>
    <col min="19" max="16384" width="9" style="9"/>
  </cols>
  <sheetData>
    <row r="1" spans="1:19" s="8" customFormat="1" ht="27.95" customHeight="1">
      <c r="A1" s="6" t="s">
        <v>125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9" ht="5.0999999999999996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9" ht="20.45" customHeight="1">
      <c r="A3" s="21" t="s">
        <v>2</v>
      </c>
      <c r="B3" s="22" t="s">
        <v>105</v>
      </c>
      <c r="C3" s="20" t="s">
        <v>1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9" ht="20.45" customHeight="1">
      <c r="A4" s="21"/>
      <c r="B4" s="23"/>
      <c r="C4" s="20" t="s">
        <v>3</v>
      </c>
      <c r="D4" s="20"/>
      <c r="E4" s="20" t="s">
        <v>4</v>
      </c>
      <c r="F4" s="20"/>
      <c r="G4" s="20" t="s">
        <v>5</v>
      </c>
      <c r="H4" s="20"/>
      <c r="I4" s="20" t="s">
        <v>6</v>
      </c>
      <c r="J4" s="20"/>
      <c r="K4" s="20" t="s">
        <v>7</v>
      </c>
      <c r="L4" s="20" t="s">
        <v>8</v>
      </c>
      <c r="M4" s="20" t="s">
        <v>8</v>
      </c>
      <c r="N4" s="20" t="s">
        <v>9</v>
      </c>
      <c r="O4" s="20" t="s">
        <v>9</v>
      </c>
      <c r="P4" s="20" t="s">
        <v>10</v>
      </c>
      <c r="Q4" s="20" t="s">
        <v>10</v>
      </c>
      <c r="R4" s="20"/>
    </row>
    <row r="5" spans="1:19" ht="20.45" customHeight="1">
      <c r="A5" s="21"/>
      <c r="B5" s="23"/>
      <c r="C5" s="15" t="s">
        <v>104</v>
      </c>
      <c r="D5" s="16" t="s">
        <v>0</v>
      </c>
      <c r="E5" s="15" t="s">
        <v>104</v>
      </c>
      <c r="F5" s="16" t="s">
        <v>0</v>
      </c>
      <c r="G5" s="15" t="s">
        <v>104</v>
      </c>
      <c r="H5" s="16" t="s">
        <v>0</v>
      </c>
      <c r="I5" s="15" t="s">
        <v>104</v>
      </c>
      <c r="J5" s="16" t="s">
        <v>0</v>
      </c>
      <c r="K5" s="15" t="s">
        <v>104</v>
      </c>
      <c r="L5" s="16" t="s">
        <v>0</v>
      </c>
      <c r="M5" s="15" t="s">
        <v>104</v>
      </c>
      <c r="N5" s="16" t="s">
        <v>0</v>
      </c>
      <c r="O5" s="15" t="s">
        <v>104</v>
      </c>
      <c r="P5" s="16" t="s">
        <v>0</v>
      </c>
      <c r="Q5" s="15" t="s">
        <v>104</v>
      </c>
      <c r="R5" s="16" t="s">
        <v>0</v>
      </c>
    </row>
    <row r="6" spans="1:19" s="10" customFormat="1" ht="20.45" customHeight="1">
      <c r="A6" s="21"/>
      <c r="B6" s="24"/>
      <c r="C6" s="17" t="s">
        <v>12</v>
      </c>
      <c r="D6" s="18" t="s">
        <v>11</v>
      </c>
      <c r="E6" s="17" t="s">
        <v>12</v>
      </c>
      <c r="F6" s="18" t="s">
        <v>11</v>
      </c>
      <c r="G6" s="17" t="s">
        <v>12</v>
      </c>
      <c r="H6" s="18" t="s">
        <v>11</v>
      </c>
      <c r="I6" s="17" t="s">
        <v>12</v>
      </c>
      <c r="J6" s="18" t="s">
        <v>11</v>
      </c>
      <c r="K6" s="17" t="s">
        <v>12</v>
      </c>
      <c r="L6" s="18" t="s">
        <v>11</v>
      </c>
      <c r="M6" s="17" t="s">
        <v>12</v>
      </c>
      <c r="N6" s="18" t="s">
        <v>11</v>
      </c>
      <c r="O6" s="17" t="s">
        <v>12</v>
      </c>
      <c r="P6" s="18" t="s">
        <v>11</v>
      </c>
      <c r="Q6" s="17" t="s">
        <v>12</v>
      </c>
      <c r="R6" s="18" t="s">
        <v>11</v>
      </c>
    </row>
    <row r="7" spans="1:19" ht="20.45" customHeight="1">
      <c r="A7" s="14" t="s">
        <v>13</v>
      </c>
      <c r="B7" s="2">
        <f>B8+B18+B28+B37+B50+B59+B69+B78+B88</f>
        <v>3575235</v>
      </c>
      <c r="C7" s="2">
        <f>C8+C18+C28+C37+C50+C59+C69+C78+C88</f>
        <v>9394111</v>
      </c>
      <c r="D7" s="2">
        <f t="shared" ref="D7:R7" si="0">D8+D18+D28+D37+D50+D59+D69+D78+D88</f>
        <v>1413395</v>
      </c>
      <c r="E7" s="2">
        <f t="shared" si="0"/>
        <v>812235</v>
      </c>
      <c r="F7" s="2">
        <f t="shared" si="0"/>
        <v>24117</v>
      </c>
      <c r="G7" s="2">
        <f t="shared" si="0"/>
        <v>1741141</v>
      </c>
      <c r="H7" s="2">
        <f t="shared" si="0"/>
        <v>309001</v>
      </c>
      <c r="I7" s="2">
        <f t="shared" si="0"/>
        <v>10759194</v>
      </c>
      <c r="J7" s="2">
        <f t="shared" si="0"/>
        <v>149575</v>
      </c>
      <c r="K7" s="2">
        <f t="shared" si="0"/>
        <v>498862811</v>
      </c>
      <c r="L7" s="2">
        <f t="shared" si="0"/>
        <v>2856277</v>
      </c>
      <c r="M7" s="2">
        <f t="shared" si="0"/>
        <v>33604921</v>
      </c>
      <c r="N7" s="2">
        <f t="shared" si="0"/>
        <v>435189</v>
      </c>
      <c r="O7" s="2">
        <f t="shared" si="0"/>
        <v>1505381</v>
      </c>
      <c r="P7" s="2">
        <f t="shared" si="0"/>
        <v>92997</v>
      </c>
      <c r="Q7" s="2">
        <f t="shared" si="0"/>
        <v>128314</v>
      </c>
      <c r="R7" s="2">
        <f t="shared" si="0"/>
        <v>8563</v>
      </c>
    </row>
    <row r="8" spans="1:19" ht="20.45" customHeight="1">
      <c r="A8" s="13" t="s">
        <v>14</v>
      </c>
      <c r="B8" s="1">
        <f>SUM(B9:B17)</f>
        <v>120454</v>
      </c>
      <c r="C8" s="1">
        <f>SUM(C9:C17)</f>
        <v>199908</v>
      </c>
      <c r="D8" s="1">
        <f t="shared" ref="D8:R8" si="1">SUM(D9:D17)</f>
        <v>14152</v>
      </c>
      <c r="E8" s="1">
        <f t="shared" si="1"/>
        <v>262026</v>
      </c>
      <c r="F8" s="1">
        <f t="shared" si="1"/>
        <v>7215</v>
      </c>
      <c r="G8" s="1">
        <f t="shared" si="1"/>
        <v>36139</v>
      </c>
      <c r="H8" s="1">
        <f t="shared" si="1"/>
        <v>2750</v>
      </c>
      <c r="I8" s="1">
        <f t="shared" si="1"/>
        <v>844412</v>
      </c>
      <c r="J8" s="1">
        <f t="shared" si="1"/>
        <v>2722</v>
      </c>
      <c r="K8" s="1">
        <f t="shared" si="1"/>
        <v>100300362</v>
      </c>
      <c r="L8" s="1">
        <f t="shared" si="1"/>
        <v>100135</v>
      </c>
      <c r="M8" s="1">
        <f t="shared" si="1"/>
        <v>6132774</v>
      </c>
      <c r="N8" s="1">
        <f t="shared" si="1"/>
        <v>13642</v>
      </c>
      <c r="O8" s="1">
        <f t="shared" si="1"/>
        <v>196974</v>
      </c>
      <c r="P8" s="1">
        <f t="shared" si="1"/>
        <v>6583</v>
      </c>
      <c r="Q8" s="1">
        <f t="shared" si="1"/>
        <v>13630</v>
      </c>
      <c r="R8" s="1">
        <f t="shared" si="1"/>
        <v>462</v>
      </c>
      <c r="S8" s="9" t="s">
        <v>106</v>
      </c>
    </row>
    <row r="9" spans="1:19" ht="20.45" customHeight="1">
      <c r="A9" s="3" t="s">
        <v>95</v>
      </c>
      <c r="B9" s="3">
        <f>VLOOKUP($A$9:$A$93,dt!$A$2:$R$78,2,FALSE)</f>
        <v>4712</v>
      </c>
      <c r="C9" s="3">
        <f>VLOOKUP($A$9:$A$93,dt!$A$2:$R$78,3,FALSE)</f>
        <v>4969</v>
      </c>
      <c r="D9" s="3">
        <f>VLOOKUP($A$9:$A$93,dt!$A$2:$R$78,4,FALSE)</f>
        <v>620</v>
      </c>
      <c r="E9" s="3">
        <f>VLOOKUP($A$9:$A$93,dt!$A$2:$R$78,5,FALSE)</f>
        <v>116</v>
      </c>
      <c r="F9" s="3">
        <f>VLOOKUP($A$9:$A$93,dt!$A$2:$R$78,6,FALSE)</f>
        <v>5</v>
      </c>
      <c r="G9" s="3">
        <f>VLOOKUP($A$9:$A$93,dt!$A$2:$R$78,7,FALSE)</f>
        <v>266</v>
      </c>
      <c r="H9" s="3">
        <f>VLOOKUP($A$9:$A$93,dt!$A$2:$R$78,8,FALSE)</f>
        <v>52</v>
      </c>
      <c r="I9" s="3">
        <f>VLOOKUP($A$9:$A$93,dt!$A$2:$R$78,9,FALSE)</f>
        <v>61</v>
      </c>
      <c r="J9" s="3">
        <f>VLOOKUP($A$9:$A$93,dt!$A$2:$R$78,10,FALSE)</f>
        <v>8</v>
      </c>
      <c r="K9" s="3">
        <f>VLOOKUP($A$9:$A$93,dt!$A$2:$R$78,11,FALSE)</f>
        <v>149091</v>
      </c>
      <c r="L9" s="3">
        <f>VLOOKUP($A$9:$A$93,dt!$A$2:$R$78,12,FALSE)</f>
        <v>3852</v>
      </c>
      <c r="M9" s="3">
        <f>VLOOKUP($A$9:$A$93,dt!$A$2:$R$78,13,FALSE)</f>
        <v>45358</v>
      </c>
      <c r="N9" s="3">
        <f>VLOOKUP($A$9:$A$93,dt!$A$2:$R$78,14,FALSE)</f>
        <v>380</v>
      </c>
      <c r="O9" s="3">
        <f>VLOOKUP($A$9:$A$93,dt!$A$2:$R$78,15,FALSE)</f>
        <v>10241</v>
      </c>
      <c r="P9" s="3">
        <f>VLOOKUP($A$9:$A$93,dt!$A$2:$R$78,16,FALSE)</f>
        <v>483</v>
      </c>
      <c r="Q9" s="3">
        <f>VLOOKUP($A$9:$A$93,dt!$A$2:$R$78,17,FALSE)</f>
        <v>1315</v>
      </c>
      <c r="R9" s="3">
        <f>VLOOKUP($A$9:$A$93,dt!$A$2:$R$78,18,FALSE)</f>
        <v>84</v>
      </c>
    </row>
    <row r="10" spans="1:19" ht="20.45" customHeight="1">
      <c r="A10" s="3" t="s">
        <v>96</v>
      </c>
      <c r="B10" s="3">
        <f>VLOOKUP($A$9:$A$93,dt!$A$2:$R$78,2,FALSE)</f>
        <v>4237</v>
      </c>
      <c r="C10" s="3">
        <f>VLOOKUP($A$9:$A$93,dt!$A$2:$R$78,3,FALSE)</f>
        <v>2230</v>
      </c>
      <c r="D10" s="3">
        <f>VLOOKUP($A$9:$A$93,dt!$A$2:$R$78,4,FALSE)</f>
        <v>322</v>
      </c>
      <c r="E10" s="3">
        <f>VLOOKUP($A$9:$A$93,dt!$A$2:$R$78,5,FALSE)</f>
        <v>0</v>
      </c>
      <c r="F10" s="3">
        <f>VLOOKUP($A$9:$A$93,dt!$A$2:$R$78,6,FALSE)</f>
        <v>0</v>
      </c>
      <c r="G10" s="3">
        <f>VLOOKUP($A$9:$A$93,dt!$A$2:$R$78,7,FALSE)</f>
        <v>190</v>
      </c>
      <c r="H10" s="3">
        <f>VLOOKUP($A$9:$A$93,dt!$A$2:$R$78,8,FALSE)</f>
        <v>38</v>
      </c>
      <c r="I10" s="3">
        <f>VLOOKUP($A$9:$A$93,dt!$A$2:$R$78,9,FALSE)</f>
        <v>0</v>
      </c>
      <c r="J10" s="3">
        <f>VLOOKUP($A$9:$A$93,dt!$A$2:$R$78,10,FALSE)</f>
        <v>0</v>
      </c>
      <c r="K10" s="3">
        <f>VLOOKUP($A$9:$A$93,dt!$A$2:$R$78,11,FALSE)</f>
        <v>134960</v>
      </c>
      <c r="L10" s="3">
        <f>VLOOKUP($A$9:$A$93,dt!$A$2:$R$78,12,FALSE)</f>
        <v>3918</v>
      </c>
      <c r="M10" s="3">
        <f>VLOOKUP($A$9:$A$93,dt!$A$2:$R$78,13,FALSE)</f>
        <v>149053</v>
      </c>
      <c r="N10" s="3">
        <f>VLOOKUP($A$9:$A$93,dt!$A$2:$R$78,14,FALSE)</f>
        <v>445</v>
      </c>
      <c r="O10" s="3">
        <f>VLOOKUP($A$9:$A$93,dt!$A$2:$R$78,15,FALSE)</f>
        <v>3759</v>
      </c>
      <c r="P10" s="3">
        <f>VLOOKUP($A$9:$A$93,dt!$A$2:$R$78,16,FALSE)</f>
        <v>257</v>
      </c>
      <c r="Q10" s="3">
        <f>VLOOKUP($A$9:$A$93,dt!$A$2:$R$78,17,FALSE)</f>
        <v>323</v>
      </c>
      <c r="R10" s="3">
        <f>VLOOKUP($A$9:$A$93,dt!$A$2:$R$78,18,FALSE)</f>
        <v>24</v>
      </c>
    </row>
    <row r="11" spans="1:19" ht="20.45" customHeight="1">
      <c r="A11" s="3" t="s">
        <v>97</v>
      </c>
      <c r="B11" s="3">
        <f>VLOOKUP($A$9:$A$93,dt!$A$2:$R$78,2,FALSE)</f>
        <v>6465</v>
      </c>
      <c r="C11" s="3">
        <f>VLOOKUP($A$9:$A$93,dt!$A$2:$R$78,3,FALSE)</f>
        <v>4941</v>
      </c>
      <c r="D11" s="3">
        <f>VLOOKUP($A$9:$A$93,dt!$A$2:$R$78,4,FALSE)</f>
        <v>291</v>
      </c>
      <c r="E11" s="3">
        <f>VLOOKUP($A$9:$A$93,dt!$A$2:$R$78,5,FALSE)</f>
        <v>39</v>
      </c>
      <c r="F11" s="3">
        <f>VLOOKUP($A$9:$A$93,dt!$A$2:$R$78,6,FALSE)</f>
        <v>2</v>
      </c>
      <c r="G11" s="3">
        <f>VLOOKUP($A$9:$A$93,dt!$A$2:$R$78,7,FALSE)</f>
        <v>908</v>
      </c>
      <c r="H11" s="3">
        <f>VLOOKUP($A$9:$A$93,dt!$A$2:$R$78,8,FALSE)</f>
        <v>71</v>
      </c>
      <c r="I11" s="3">
        <f>VLOOKUP($A$9:$A$93,dt!$A$2:$R$78,9,FALSE)</f>
        <v>2</v>
      </c>
      <c r="J11" s="3">
        <f>VLOOKUP($A$9:$A$93,dt!$A$2:$R$78,10,FALSE)</f>
        <v>1</v>
      </c>
      <c r="K11" s="3">
        <f>VLOOKUP($A$9:$A$93,dt!$A$2:$R$78,11,FALSE)</f>
        <v>628659</v>
      </c>
      <c r="L11" s="3">
        <f>VLOOKUP($A$9:$A$93,dt!$A$2:$R$78,12,FALSE)</f>
        <v>6055</v>
      </c>
      <c r="M11" s="3">
        <f>VLOOKUP($A$9:$A$93,dt!$A$2:$R$78,13,FALSE)</f>
        <v>431830</v>
      </c>
      <c r="N11" s="3">
        <f>VLOOKUP($A$9:$A$93,dt!$A$2:$R$78,14,FALSE)</f>
        <v>894</v>
      </c>
      <c r="O11" s="3">
        <f>VLOOKUP($A$9:$A$93,dt!$A$2:$R$78,15,FALSE)</f>
        <v>3291</v>
      </c>
      <c r="P11" s="3">
        <f>VLOOKUP($A$9:$A$93,dt!$A$2:$R$78,16,FALSE)</f>
        <v>123</v>
      </c>
      <c r="Q11" s="3">
        <f>VLOOKUP($A$9:$A$93,dt!$A$2:$R$78,17,FALSE)</f>
        <v>444</v>
      </c>
      <c r="R11" s="3">
        <f>VLOOKUP($A$9:$A$93,dt!$A$2:$R$78,18,FALSE)</f>
        <v>19</v>
      </c>
    </row>
    <row r="12" spans="1:19" ht="20.45" customHeight="1">
      <c r="A12" s="3" t="s">
        <v>98</v>
      </c>
      <c r="B12" s="3">
        <f>VLOOKUP($A$9:$A$93,dt!$A$2:$R$78,2,FALSE)</f>
        <v>15329</v>
      </c>
      <c r="C12" s="3">
        <f>VLOOKUP($A$9:$A$93,dt!$A$2:$R$78,3,FALSE)</f>
        <v>11018</v>
      </c>
      <c r="D12" s="3">
        <f>VLOOKUP($A$9:$A$93,dt!$A$2:$R$78,4,FALSE)</f>
        <v>1112</v>
      </c>
      <c r="E12" s="3">
        <f>VLOOKUP($A$9:$A$93,dt!$A$2:$R$78,5,FALSE)</f>
        <v>18</v>
      </c>
      <c r="F12" s="3">
        <f>VLOOKUP($A$9:$A$93,dt!$A$2:$R$78,6,FALSE)</f>
        <v>4</v>
      </c>
      <c r="G12" s="3">
        <f>VLOOKUP($A$9:$A$93,dt!$A$2:$R$78,7,FALSE)</f>
        <v>1718</v>
      </c>
      <c r="H12" s="3">
        <f>VLOOKUP($A$9:$A$93,dt!$A$2:$R$78,8,FALSE)</f>
        <v>205</v>
      </c>
      <c r="I12" s="3">
        <f>VLOOKUP($A$9:$A$93,dt!$A$2:$R$78,9,FALSE)</f>
        <v>18179</v>
      </c>
      <c r="J12" s="3">
        <f>VLOOKUP($A$9:$A$93,dt!$A$2:$R$78,10,FALSE)</f>
        <v>32</v>
      </c>
      <c r="K12" s="3">
        <f>VLOOKUP($A$9:$A$93,dt!$A$2:$R$78,11,FALSE)</f>
        <v>6424172</v>
      </c>
      <c r="L12" s="3">
        <f>VLOOKUP($A$9:$A$93,dt!$A$2:$R$78,12,FALSE)</f>
        <v>13944</v>
      </c>
      <c r="M12" s="3">
        <f>VLOOKUP($A$9:$A$93,dt!$A$2:$R$78,13,FALSE)</f>
        <v>605152</v>
      </c>
      <c r="N12" s="3">
        <f>VLOOKUP($A$9:$A$93,dt!$A$2:$R$78,14,FALSE)</f>
        <v>2088</v>
      </c>
      <c r="O12" s="3">
        <f>VLOOKUP($A$9:$A$93,dt!$A$2:$R$78,15,FALSE)</f>
        <v>7813</v>
      </c>
      <c r="P12" s="3">
        <f>VLOOKUP($A$9:$A$93,dt!$A$2:$R$78,16,FALSE)</f>
        <v>381</v>
      </c>
      <c r="Q12" s="3">
        <f>VLOOKUP($A$9:$A$93,dt!$A$2:$R$78,17,FALSE)</f>
        <v>344</v>
      </c>
      <c r="R12" s="3">
        <f>VLOOKUP($A$9:$A$93,dt!$A$2:$R$78,18,FALSE)</f>
        <v>21</v>
      </c>
    </row>
    <row r="13" spans="1:19" ht="20.45" customHeight="1">
      <c r="A13" s="3" t="s">
        <v>99</v>
      </c>
      <c r="B13" s="3">
        <f>VLOOKUP($A$9:$A$93,dt!$A$2:$R$78,2,FALSE)</f>
        <v>17568</v>
      </c>
      <c r="C13" s="3">
        <f>VLOOKUP($A$9:$A$93,dt!$A$2:$R$78,3,FALSE)</f>
        <v>13186</v>
      </c>
      <c r="D13" s="3">
        <f>VLOOKUP($A$9:$A$93,dt!$A$2:$R$78,4,FALSE)</f>
        <v>1501</v>
      </c>
      <c r="E13" s="3">
        <f>VLOOKUP($A$9:$A$93,dt!$A$2:$R$78,5,FALSE)</f>
        <v>0</v>
      </c>
      <c r="F13" s="3">
        <f>VLOOKUP($A$9:$A$93,dt!$A$2:$R$78,6,FALSE)</f>
        <v>0</v>
      </c>
      <c r="G13" s="3">
        <f>VLOOKUP($A$9:$A$93,dt!$A$2:$R$78,7,FALSE)</f>
        <v>859</v>
      </c>
      <c r="H13" s="3">
        <f>VLOOKUP($A$9:$A$93,dt!$A$2:$R$78,8,FALSE)</f>
        <v>81</v>
      </c>
      <c r="I13" s="3">
        <f>VLOOKUP($A$9:$A$93,dt!$A$2:$R$78,9,FALSE)</f>
        <v>60636</v>
      </c>
      <c r="J13" s="3">
        <f>VLOOKUP($A$9:$A$93,dt!$A$2:$R$78,10,FALSE)</f>
        <v>780</v>
      </c>
      <c r="K13" s="3">
        <f>VLOOKUP($A$9:$A$93,dt!$A$2:$R$78,11,FALSE)</f>
        <v>2793844</v>
      </c>
      <c r="L13" s="3">
        <f>VLOOKUP($A$9:$A$93,dt!$A$2:$R$78,12,FALSE)</f>
        <v>15126</v>
      </c>
      <c r="M13" s="3">
        <f>VLOOKUP($A$9:$A$93,dt!$A$2:$R$78,13,FALSE)</f>
        <v>1592918</v>
      </c>
      <c r="N13" s="3">
        <f>VLOOKUP($A$9:$A$93,dt!$A$2:$R$78,14,FALSE)</f>
        <v>2752</v>
      </c>
      <c r="O13" s="3">
        <f>VLOOKUP($A$9:$A$93,dt!$A$2:$R$78,15,FALSE)</f>
        <v>10832</v>
      </c>
      <c r="P13" s="3">
        <f>VLOOKUP($A$9:$A$93,dt!$A$2:$R$78,16,FALSE)</f>
        <v>409</v>
      </c>
      <c r="Q13" s="3">
        <f>VLOOKUP($A$9:$A$93,dt!$A$2:$R$78,17,FALSE)</f>
        <v>539</v>
      </c>
      <c r="R13" s="3">
        <f>VLOOKUP($A$9:$A$93,dt!$A$2:$R$78,18,FALSE)</f>
        <v>18</v>
      </c>
    </row>
    <row r="14" spans="1:19" ht="20.45" customHeight="1">
      <c r="A14" s="3" t="s">
        <v>100</v>
      </c>
      <c r="B14" s="3">
        <f>VLOOKUP($A$9:$A$93,dt!$A$2:$R$78,2,FALSE)</f>
        <v>27957</v>
      </c>
      <c r="C14" s="3">
        <f>VLOOKUP($A$9:$A$93,dt!$A$2:$R$78,3,FALSE)</f>
        <v>72387</v>
      </c>
      <c r="D14" s="3">
        <f>VLOOKUP($A$9:$A$93,dt!$A$2:$R$78,4,FALSE)</f>
        <v>4167</v>
      </c>
      <c r="E14" s="3">
        <f>VLOOKUP($A$9:$A$93,dt!$A$2:$R$78,5,FALSE)</f>
        <v>88099</v>
      </c>
      <c r="F14" s="3">
        <f>VLOOKUP($A$9:$A$93,dt!$A$2:$R$78,6,FALSE)</f>
        <v>2425</v>
      </c>
      <c r="G14" s="3">
        <f>VLOOKUP($A$9:$A$93,dt!$A$2:$R$78,7,FALSE)</f>
        <v>3820</v>
      </c>
      <c r="H14" s="3">
        <f>VLOOKUP($A$9:$A$93,dt!$A$2:$R$78,8,FALSE)</f>
        <v>272</v>
      </c>
      <c r="I14" s="3">
        <f>VLOOKUP($A$9:$A$93,dt!$A$2:$R$78,9,FALSE)</f>
        <v>482880</v>
      </c>
      <c r="J14" s="3">
        <f>VLOOKUP($A$9:$A$93,dt!$A$2:$R$78,10,FALSE)</f>
        <v>1007</v>
      </c>
      <c r="K14" s="3">
        <f>VLOOKUP($A$9:$A$93,dt!$A$2:$R$78,11,FALSE)</f>
        <v>60403567</v>
      </c>
      <c r="L14" s="3">
        <f>VLOOKUP($A$9:$A$93,dt!$A$2:$R$78,12,FALSE)</f>
        <v>22333</v>
      </c>
      <c r="M14" s="3">
        <f>VLOOKUP($A$9:$A$93,dt!$A$2:$R$78,13,FALSE)</f>
        <v>1007657</v>
      </c>
      <c r="N14" s="3">
        <f>VLOOKUP($A$9:$A$93,dt!$A$2:$R$78,14,FALSE)</f>
        <v>2533</v>
      </c>
      <c r="O14" s="3">
        <f>VLOOKUP($A$9:$A$93,dt!$A$2:$R$78,15,FALSE)</f>
        <v>73506</v>
      </c>
      <c r="P14" s="3">
        <f>VLOOKUP($A$9:$A$93,dt!$A$2:$R$78,16,FALSE)</f>
        <v>2397</v>
      </c>
      <c r="Q14" s="3">
        <f>VLOOKUP($A$9:$A$93,dt!$A$2:$R$78,17,FALSE)</f>
        <v>3762</v>
      </c>
      <c r="R14" s="3">
        <f>VLOOKUP($A$9:$A$93,dt!$A$2:$R$78,18,FALSE)</f>
        <v>99</v>
      </c>
    </row>
    <row r="15" spans="1:19" ht="20.45" customHeight="1">
      <c r="A15" s="3" t="s">
        <v>101</v>
      </c>
      <c r="B15" s="3">
        <f>VLOOKUP($A$9:$A$93,dt!$A$2:$R$78,2,FALSE)</f>
        <v>5231</v>
      </c>
      <c r="C15" s="3">
        <f>VLOOKUP($A$9:$A$93,dt!$A$2:$R$78,3,FALSE)</f>
        <v>3248</v>
      </c>
      <c r="D15" s="3">
        <f>VLOOKUP($A$9:$A$93,dt!$A$2:$R$78,4,FALSE)</f>
        <v>451</v>
      </c>
      <c r="E15" s="3">
        <f>VLOOKUP($A$9:$A$93,dt!$A$2:$R$78,5,FALSE)</f>
        <v>124</v>
      </c>
      <c r="F15" s="3">
        <f>VLOOKUP($A$9:$A$93,dt!$A$2:$R$78,6,FALSE)</f>
        <v>6</v>
      </c>
      <c r="G15" s="3">
        <f>VLOOKUP($A$9:$A$93,dt!$A$2:$R$78,7,FALSE)</f>
        <v>253</v>
      </c>
      <c r="H15" s="3">
        <f>VLOOKUP($A$9:$A$93,dt!$A$2:$R$78,8,FALSE)</f>
        <v>43</v>
      </c>
      <c r="I15" s="3">
        <f>VLOOKUP($A$9:$A$93,dt!$A$2:$R$78,9,FALSE)</f>
        <v>11690</v>
      </c>
      <c r="J15" s="3">
        <f>VLOOKUP($A$9:$A$93,dt!$A$2:$R$78,10,FALSE)</f>
        <v>158</v>
      </c>
      <c r="K15" s="3">
        <f>VLOOKUP($A$9:$A$93,dt!$A$2:$R$78,11,FALSE)</f>
        <v>2229629</v>
      </c>
      <c r="L15" s="3">
        <f>VLOOKUP($A$9:$A$93,dt!$A$2:$R$78,12,FALSE)</f>
        <v>4456</v>
      </c>
      <c r="M15" s="3">
        <f>VLOOKUP($A$9:$A$93,dt!$A$2:$R$78,13,FALSE)</f>
        <v>139125</v>
      </c>
      <c r="N15" s="3">
        <f>VLOOKUP($A$9:$A$93,dt!$A$2:$R$78,14,FALSE)</f>
        <v>665</v>
      </c>
      <c r="O15" s="3">
        <f>VLOOKUP($A$9:$A$93,dt!$A$2:$R$78,15,FALSE)</f>
        <v>18649</v>
      </c>
      <c r="P15" s="3">
        <f>VLOOKUP($A$9:$A$93,dt!$A$2:$R$78,16,FALSE)</f>
        <v>553</v>
      </c>
      <c r="Q15" s="3">
        <f>VLOOKUP($A$9:$A$93,dt!$A$2:$R$78,17,FALSE)</f>
        <v>168</v>
      </c>
      <c r="R15" s="3">
        <f>VLOOKUP($A$9:$A$93,dt!$A$2:$R$78,18,FALSE)</f>
        <v>14</v>
      </c>
    </row>
    <row r="16" spans="1:19" ht="20.45" customHeight="1">
      <c r="A16" s="3" t="s">
        <v>102</v>
      </c>
      <c r="B16" s="3">
        <f>VLOOKUP($A$9:$A$93,dt!$A$2:$R$78,2,FALSE)</f>
        <v>20622</v>
      </c>
      <c r="C16" s="3">
        <f>VLOOKUP($A$9:$A$93,dt!$A$2:$R$78,3,FALSE)</f>
        <v>57203</v>
      </c>
      <c r="D16" s="3">
        <f>VLOOKUP($A$9:$A$93,dt!$A$2:$R$78,4,FALSE)</f>
        <v>3523</v>
      </c>
      <c r="E16" s="3">
        <f>VLOOKUP($A$9:$A$93,dt!$A$2:$R$78,5,FALSE)</f>
        <v>1170</v>
      </c>
      <c r="F16" s="3">
        <f>VLOOKUP($A$9:$A$93,dt!$A$2:$R$78,6,FALSE)</f>
        <v>64</v>
      </c>
      <c r="G16" s="3">
        <f>VLOOKUP($A$9:$A$93,dt!$A$2:$R$78,7,FALSE)</f>
        <v>17726</v>
      </c>
      <c r="H16" s="3">
        <f>VLOOKUP($A$9:$A$93,dt!$A$2:$R$78,8,FALSE)</f>
        <v>1308</v>
      </c>
      <c r="I16" s="3">
        <f>VLOOKUP($A$9:$A$93,dt!$A$2:$R$78,9,FALSE)</f>
        <v>204837</v>
      </c>
      <c r="J16" s="3">
        <f>VLOOKUP($A$9:$A$93,dt!$A$2:$R$78,10,FALSE)</f>
        <v>614</v>
      </c>
      <c r="K16" s="3">
        <f>VLOOKUP($A$9:$A$93,dt!$A$2:$R$78,11,FALSE)</f>
        <v>7027900</v>
      </c>
      <c r="L16" s="3">
        <f>VLOOKUP($A$9:$A$93,dt!$A$2:$R$78,12,FALSE)</f>
        <v>17294</v>
      </c>
      <c r="M16" s="3">
        <f>VLOOKUP($A$9:$A$93,dt!$A$2:$R$78,13,FALSE)</f>
        <v>1161901</v>
      </c>
      <c r="N16" s="3">
        <f>VLOOKUP($A$9:$A$93,dt!$A$2:$R$78,14,FALSE)</f>
        <v>2613</v>
      </c>
      <c r="O16" s="3">
        <f>VLOOKUP($A$9:$A$93,dt!$A$2:$R$78,15,FALSE)</f>
        <v>41394</v>
      </c>
      <c r="P16" s="3">
        <f>VLOOKUP($A$9:$A$93,dt!$A$2:$R$78,16,FALSE)</f>
        <v>1131</v>
      </c>
      <c r="Q16" s="3">
        <f>VLOOKUP($A$9:$A$93,dt!$A$2:$R$78,17,FALSE)</f>
        <v>4179</v>
      </c>
      <c r="R16" s="3">
        <f>VLOOKUP($A$9:$A$93,dt!$A$2:$R$78,18,FALSE)</f>
        <v>126</v>
      </c>
    </row>
    <row r="17" spans="1:18" ht="20.45" customHeight="1">
      <c r="A17" s="3" t="s">
        <v>103</v>
      </c>
      <c r="B17" s="3">
        <f>VLOOKUP($A$9:$A$93,dt!$A$2:$R$78,2,FALSE)</f>
        <v>18333</v>
      </c>
      <c r="C17" s="3">
        <f>VLOOKUP($A$9:$A$93,dt!$A$2:$R$78,3,FALSE)</f>
        <v>30726</v>
      </c>
      <c r="D17" s="3">
        <f>VLOOKUP($A$9:$A$93,dt!$A$2:$R$78,4,FALSE)</f>
        <v>2165</v>
      </c>
      <c r="E17" s="3">
        <f>VLOOKUP($A$9:$A$93,dt!$A$2:$R$78,5,FALSE)</f>
        <v>172460</v>
      </c>
      <c r="F17" s="3">
        <f>VLOOKUP($A$9:$A$93,dt!$A$2:$R$78,6,FALSE)</f>
        <v>4709</v>
      </c>
      <c r="G17" s="3">
        <f>VLOOKUP($A$9:$A$93,dt!$A$2:$R$78,7,FALSE)</f>
        <v>10399</v>
      </c>
      <c r="H17" s="3">
        <f>VLOOKUP($A$9:$A$93,dt!$A$2:$R$78,8,FALSE)</f>
        <v>680</v>
      </c>
      <c r="I17" s="3">
        <f>VLOOKUP($A$9:$A$93,dt!$A$2:$R$78,9,FALSE)</f>
        <v>66127</v>
      </c>
      <c r="J17" s="3">
        <f>VLOOKUP($A$9:$A$93,dt!$A$2:$R$78,10,FALSE)</f>
        <v>122</v>
      </c>
      <c r="K17" s="3">
        <f>VLOOKUP($A$9:$A$93,dt!$A$2:$R$78,11,FALSE)</f>
        <v>20508540</v>
      </c>
      <c r="L17" s="3">
        <f>VLOOKUP($A$9:$A$93,dt!$A$2:$R$78,12,FALSE)</f>
        <v>13157</v>
      </c>
      <c r="M17" s="3">
        <f>VLOOKUP($A$9:$A$93,dt!$A$2:$R$78,13,FALSE)</f>
        <v>999780</v>
      </c>
      <c r="N17" s="3">
        <f>VLOOKUP($A$9:$A$93,dt!$A$2:$R$78,14,FALSE)</f>
        <v>1272</v>
      </c>
      <c r="O17" s="3">
        <f>VLOOKUP($A$9:$A$93,dt!$A$2:$R$78,15,FALSE)</f>
        <v>27489</v>
      </c>
      <c r="P17" s="3">
        <f>VLOOKUP($A$9:$A$93,dt!$A$2:$R$78,16,FALSE)</f>
        <v>849</v>
      </c>
      <c r="Q17" s="3">
        <f>VLOOKUP($A$9:$A$93,dt!$A$2:$R$78,17,FALSE)</f>
        <v>2556</v>
      </c>
      <c r="R17" s="3">
        <f>VLOOKUP($A$9:$A$93,dt!$A$2:$R$78,18,FALSE)</f>
        <v>57</v>
      </c>
    </row>
    <row r="18" spans="1:18" ht="20.45" customHeight="1">
      <c r="A18" s="13" t="s">
        <v>15</v>
      </c>
      <c r="B18" s="1">
        <f>SUM(B19:B27)</f>
        <v>121578</v>
      </c>
      <c r="C18" s="1">
        <f t="shared" ref="C18:R18" si="2">SUM(C19:C27)</f>
        <v>221676</v>
      </c>
      <c r="D18" s="1">
        <f t="shared" si="2"/>
        <v>20120</v>
      </c>
      <c r="E18" s="1">
        <f t="shared" si="2"/>
        <v>42777</v>
      </c>
      <c r="F18" s="1">
        <f t="shared" si="2"/>
        <v>1056</v>
      </c>
      <c r="G18" s="1">
        <f t="shared" si="2"/>
        <v>55363</v>
      </c>
      <c r="H18" s="1">
        <f t="shared" si="2"/>
        <v>4722</v>
      </c>
      <c r="I18" s="1">
        <f t="shared" si="2"/>
        <v>1285984</v>
      </c>
      <c r="J18" s="1">
        <f t="shared" si="2"/>
        <v>1817</v>
      </c>
      <c r="K18" s="1">
        <f t="shared" si="2"/>
        <v>98455170</v>
      </c>
      <c r="L18" s="1">
        <f t="shared" si="2"/>
        <v>107389</v>
      </c>
      <c r="M18" s="1">
        <f t="shared" si="2"/>
        <v>3391571</v>
      </c>
      <c r="N18" s="1">
        <f t="shared" si="2"/>
        <v>12160</v>
      </c>
      <c r="O18" s="1">
        <f t="shared" si="2"/>
        <v>38720</v>
      </c>
      <c r="P18" s="1">
        <f t="shared" si="2"/>
        <v>1757</v>
      </c>
      <c r="Q18" s="1">
        <f t="shared" si="2"/>
        <v>5810</v>
      </c>
      <c r="R18" s="1">
        <f t="shared" si="2"/>
        <v>296</v>
      </c>
    </row>
    <row r="19" spans="1:18" ht="20.45" customHeight="1">
      <c r="A19" s="3" t="s">
        <v>86</v>
      </c>
      <c r="B19" s="3">
        <f>VLOOKUP($A$9:$A$93,dt!$A$2:$R$78,2,FALSE)</f>
        <v>2159</v>
      </c>
      <c r="C19" s="3">
        <f>VLOOKUP($A$9:$A$93,dt!$A$2:$R$78,3,FALSE)</f>
        <v>515</v>
      </c>
      <c r="D19" s="3">
        <f>VLOOKUP($A$9:$A$93,dt!$A$2:$R$78,4,FALSE)</f>
        <v>55</v>
      </c>
      <c r="E19" s="3">
        <f>VLOOKUP($A$9:$A$93,dt!$A$2:$R$78,5,FALSE)</f>
        <v>0</v>
      </c>
      <c r="F19" s="3">
        <f>VLOOKUP($A$9:$A$93,dt!$A$2:$R$78,6,FALSE)</f>
        <v>0</v>
      </c>
      <c r="G19" s="3">
        <f>VLOOKUP($A$9:$A$93,dt!$A$2:$R$78,7,FALSE)</f>
        <v>61</v>
      </c>
      <c r="H19" s="3">
        <f>VLOOKUP($A$9:$A$93,dt!$A$2:$R$78,8,FALSE)</f>
        <v>11</v>
      </c>
      <c r="I19" s="3">
        <f>VLOOKUP($A$9:$A$93,dt!$A$2:$R$78,9,FALSE)</f>
        <v>0</v>
      </c>
      <c r="J19" s="3">
        <f>VLOOKUP($A$9:$A$93,dt!$A$2:$R$78,10,FALSE)</f>
        <v>0</v>
      </c>
      <c r="K19" s="3">
        <f>VLOOKUP($A$9:$A$93,dt!$A$2:$R$78,11,FALSE)</f>
        <v>48980</v>
      </c>
      <c r="L19" s="3">
        <f>VLOOKUP($A$9:$A$93,dt!$A$2:$R$78,12,FALSE)</f>
        <v>1900</v>
      </c>
      <c r="M19" s="3">
        <f>VLOOKUP($A$9:$A$93,dt!$A$2:$R$78,13,FALSE)</f>
        <v>9217</v>
      </c>
      <c r="N19" s="3">
        <f>VLOOKUP($A$9:$A$93,dt!$A$2:$R$78,14,FALSE)</f>
        <v>329</v>
      </c>
      <c r="O19" s="3">
        <f>VLOOKUP($A$9:$A$93,dt!$A$2:$R$78,15,FALSE)</f>
        <v>518</v>
      </c>
      <c r="P19" s="3">
        <f>VLOOKUP($A$9:$A$93,dt!$A$2:$R$78,16,FALSE)</f>
        <v>29</v>
      </c>
      <c r="Q19" s="3">
        <f>VLOOKUP($A$9:$A$93,dt!$A$2:$R$78,17,FALSE)</f>
        <v>368</v>
      </c>
      <c r="R19" s="3">
        <f>VLOOKUP($A$9:$A$93,dt!$A$2:$R$78,18,FALSE)</f>
        <v>8</v>
      </c>
    </row>
    <row r="20" spans="1:18" ht="20.45" customHeight="1">
      <c r="A20" s="3" t="s">
        <v>87</v>
      </c>
      <c r="B20" s="3">
        <f>VLOOKUP($A$9:$A$93,dt!$A$2:$R$78,2,FALSE)</f>
        <v>12852</v>
      </c>
      <c r="C20" s="3">
        <f>VLOOKUP($A$9:$A$93,dt!$A$2:$R$78,3,FALSE)</f>
        <v>21413</v>
      </c>
      <c r="D20" s="3">
        <f>VLOOKUP($A$9:$A$93,dt!$A$2:$R$78,4,FALSE)</f>
        <v>1579</v>
      </c>
      <c r="E20" s="3">
        <f>VLOOKUP($A$9:$A$93,dt!$A$2:$R$78,5,FALSE)</f>
        <v>1657</v>
      </c>
      <c r="F20" s="3">
        <f>VLOOKUP($A$9:$A$93,dt!$A$2:$R$78,6,FALSE)</f>
        <v>30</v>
      </c>
      <c r="G20" s="3">
        <f>VLOOKUP($A$9:$A$93,dt!$A$2:$R$78,7,FALSE)</f>
        <v>8675</v>
      </c>
      <c r="H20" s="3">
        <f>VLOOKUP($A$9:$A$93,dt!$A$2:$R$78,8,FALSE)</f>
        <v>836</v>
      </c>
      <c r="I20" s="3">
        <f>VLOOKUP($A$9:$A$93,dt!$A$2:$R$78,9,FALSE)</f>
        <v>302496</v>
      </c>
      <c r="J20" s="3">
        <f>VLOOKUP($A$9:$A$93,dt!$A$2:$R$78,10,FALSE)</f>
        <v>182</v>
      </c>
      <c r="K20" s="3">
        <f>VLOOKUP($A$9:$A$93,dt!$A$2:$R$78,11,FALSE)</f>
        <v>38777253</v>
      </c>
      <c r="L20" s="3">
        <f>VLOOKUP($A$9:$A$93,dt!$A$2:$R$78,12,FALSE)</f>
        <v>11385</v>
      </c>
      <c r="M20" s="3">
        <f>VLOOKUP($A$9:$A$93,dt!$A$2:$R$78,13,FALSE)</f>
        <v>354493</v>
      </c>
      <c r="N20" s="3">
        <f>VLOOKUP($A$9:$A$93,dt!$A$2:$R$78,14,FALSE)</f>
        <v>601</v>
      </c>
      <c r="O20" s="3">
        <f>VLOOKUP($A$9:$A$93,dt!$A$2:$R$78,15,FALSE)</f>
        <v>7051</v>
      </c>
      <c r="P20" s="3">
        <f>VLOOKUP($A$9:$A$93,dt!$A$2:$R$78,16,FALSE)</f>
        <v>322</v>
      </c>
      <c r="Q20" s="3">
        <f>VLOOKUP($A$9:$A$93,dt!$A$2:$R$78,17,FALSE)</f>
        <v>1966</v>
      </c>
      <c r="R20" s="3">
        <f>VLOOKUP($A$9:$A$93,dt!$A$2:$R$78,18,FALSE)</f>
        <v>88</v>
      </c>
    </row>
    <row r="21" spans="1:18" ht="20.45" customHeight="1">
      <c r="A21" s="3" t="s">
        <v>88</v>
      </c>
      <c r="B21" s="3">
        <f>VLOOKUP($A$9:$A$93,dt!$A$2:$R$78,2,FALSE)</f>
        <v>10209</v>
      </c>
      <c r="C21" s="3">
        <f>VLOOKUP($A$9:$A$93,dt!$A$2:$R$78,3,FALSE)</f>
        <v>22837</v>
      </c>
      <c r="D21" s="3">
        <f>VLOOKUP($A$9:$A$93,dt!$A$2:$R$78,4,FALSE)</f>
        <v>1658</v>
      </c>
      <c r="E21" s="3">
        <f>VLOOKUP($A$9:$A$93,dt!$A$2:$R$78,5,FALSE)</f>
        <v>1</v>
      </c>
      <c r="F21" s="3">
        <f>VLOOKUP($A$9:$A$93,dt!$A$2:$R$78,6,FALSE)</f>
        <v>1</v>
      </c>
      <c r="G21" s="3">
        <f>VLOOKUP($A$9:$A$93,dt!$A$2:$R$78,7,FALSE)</f>
        <v>728</v>
      </c>
      <c r="H21" s="3">
        <f>VLOOKUP($A$9:$A$93,dt!$A$2:$R$78,8,FALSE)</f>
        <v>83</v>
      </c>
      <c r="I21" s="3">
        <f>VLOOKUP($A$9:$A$93,dt!$A$2:$R$78,9,FALSE)</f>
        <v>129730</v>
      </c>
      <c r="J21" s="3">
        <f>VLOOKUP($A$9:$A$93,dt!$A$2:$R$78,10,FALSE)</f>
        <v>112</v>
      </c>
      <c r="K21" s="3">
        <f>VLOOKUP($A$9:$A$93,dt!$A$2:$R$78,11,FALSE)</f>
        <v>4594532</v>
      </c>
      <c r="L21" s="3">
        <f>VLOOKUP($A$9:$A$93,dt!$A$2:$R$78,12,FALSE)</f>
        <v>9269</v>
      </c>
      <c r="M21" s="3">
        <f>VLOOKUP($A$9:$A$93,dt!$A$2:$R$78,13,FALSE)</f>
        <v>479231</v>
      </c>
      <c r="N21" s="3">
        <f>VLOOKUP($A$9:$A$93,dt!$A$2:$R$78,14,FALSE)</f>
        <v>338</v>
      </c>
      <c r="O21" s="3">
        <f>VLOOKUP($A$9:$A$93,dt!$A$2:$R$78,15,FALSE)</f>
        <v>1000</v>
      </c>
      <c r="P21" s="3">
        <f>VLOOKUP($A$9:$A$93,dt!$A$2:$R$78,16,FALSE)</f>
        <v>41</v>
      </c>
      <c r="Q21" s="3">
        <f>VLOOKUP($A$9:$A$93,dt!$A$2:$R$78,17,FALSE)</f>
        <v>184</v>
      </c>
      <c r="R21" s="3">
        <f>VLOOKUP($A$9:$A$93,dt!$A$2:$R$78,18,FALSE)</f>
        <v>10</v>
      </c>
    </row>
    <row r="22" spans="1:18" ht="20.45" customHeight="1">
      <c r="A22" s="3" t="s">
        <v>89</v>
      </c>
      <c r="B22" s="3">
        <f>VLOOKUP($A$9:$A$93,dt!$A$2:$R$78,2,FALSE)</f>
        <v>9832</v>
      </c>
      <c r="C22" s="3">
        <f>VLOOKUP($A$9:$A$93,dt!$A$2:$R$78,3,FALSE)</f>
        <v>2412</v>
      </c>
      <c r="D22" s="3">
        <f>VLOOKUP($A$9:$A$93,dt!$A$2:$R$78,4,FALSE)</f>
        <v>337</v>
      </c>
      <c r="E22" s="3">
        <f>VLOOKUP($A$9:$A$93,dt!$A$2:$R$78,5,FALSE)</f>
        <v>3331</v>
      </c>
      <c r="F22" s="3">
        <f>VLOOKUP($A$9:$A$93,dt!$A$2:$R$78,6,FALSE)</f>
        <v>86</v>
      </c>
      <c r="G22" s="3">
        <f>VLOOKUP($A$9:$A$93,dt!$A$2:$R$78,7,FALSE)</f>
        <v>476</v>
      </c>
      <c r="H22" s="3">
        <f>VLOOKUP($A$9:$A$93,dt!$A$2:$R$78,8,FALSE)</f>
        <v>30</v>
      </c>
      <c r="I22" s="3">
        <f>VLOOKUP($A$9:$A$93,dt!$A$2:$R$78,9,FALSE)</f>
        <v>79681</v>
      </c>
      <c r="J22" s="3">
        <f>VLOOKUP($A$9:$A$93,dt!$A$2:$R$78,10,FALSE)</f>
        <v>140</v>
      </c>
      <c r="K22" s="3">
        <f>VLOOKUP($A$9:$A$93,dt!$A$2:$R$78,11,FALSE)</f>
        <v>4469030</v>
      </c>
      <c r="L22" s="3">
        <f>VLOOKUP($A$9:$A$93,dt!$A$2:$R$78,12,FALSE)</f>
        <v>9051</v>
      </c>
      <c r="M22" s="3">
        <f>VLOOKUP($A$9:$A$93,dt!$A$2:$R$78,13,FALSE)</f>
        <v>37952</v>
      </c>
      <c r="N22" s="3">
        <f>VLOOKUP($A$9:$A$93,dt!$A$2:$R$78,14,FALSE)</f>
        <v>492</v>
      </c>
      <c r="O22" s="3">
        <f>VLOOKUP($A$9:$A$93,dt!$A$2:$R$78,15,FALSE)</f>
        <v>292</v>
      </c>
      <c r="P22" s="3">
        <f>VLOOKUP($A$9:$A$93,dt!$A$2:$R$78,16,FALSE)</f>
        <v>31</v>
      </c>
      <c r="Q22" s="3">
        <f>VLOOKUP($A$9:$A$93,dt!$A$2:$R$78,17,FALSE)</f>
        <v>83</v>
      </c>
      <c r="R22" s="3">
        <f>VLOOKUP($A$9:$A$93,dt!$A$2:$R$78,18,FALSE)</f>
        <v>5</v>
      </c>
    </row>
    <row r="23" spans="1:18" ht="20.45" customHeight="1">
      <c r="A23" s="3" t="s">
        <v>90</v>
      </c>
      <c r="B23" s="3">
        <f>VLOOKUP($A$9:$A$93,dt!$A$2:$R$78,2,FALSE)</f>
        <v>4336</v>
      </c>
      <c r="C23" s="3">
        <f>VLOOKUP($A$9:$A$93,dt!$A$2:$R$78,3,FALSE)</f>
        <v>1707</v>
      </c>
      <c r="D23" s="3">
        <f>VLOOKUP($A$9:$A$93,dt!$A$2:$R$78,4,FALSE)</f>
        <v>181</v>
      </c>
      <c r="E23" s="3">
        <f>VLOOKUP($A$9:$A$93,dt!$A$2:$R$78,5,FALSE)</f>
        <v>1</v>
      </c>
      <c r="F23" s="3">
        <f>VLOOKUP($A$9:$A$93,dt!$A$2:$R$78,6,FALSE)</f>
        <v>1</v>
      </c>
      <c r="G23" s="3">
        <f>VLOOKUP($A$9:$A$93,dt!$A$2:$R$78,7,FALSE)</f>
        <v>602</v>
      </c>
      <c r="H23" s="3">
        <f>VLOOKUP($A$9:$A$93,dt!$A$2:$R$78,8,FALSE)</f>
        <v>71</v>
      </c>
      <c r="I23" s="3">
        <f>VLOOKUP($A$9:$A$93,dt!$A$2:$R$78,9,FALSE)</f>
        <v>68883</v>
      </c>
      <c r="J23" s="3">
        <f>VLOOKUP($A$9:$A$93,dt!$A$2:$R$78,10,FALSE)</f>
        <v>67</v>
      </c>
      <c r="K23" s="3">
        <f>VLOOKUP($A$9:$A$93,dt!$A$2:$R$78,11,FALSE)</f>
        <v>642638</v>
      </c>
      <c r="L23" s="3">
        <f>VLOOKUP($A$9:$A$93,dt!$A$2:$R$78,12,FALSE)</f>
        <v>3826</v>
      </c>
      <c r="M23" s="3">
        <f>VLOOKUP($A$9:$A$93,dt!$A$2:$R$78,13,FALSE)</f>
        <v>16594</v>
      </c>
      <c r="N23" s="3">
        <f>VLOOKUP($A$9:$A$93,dt!$A$2:$R$78,14,FALSE)</f>
        <v>198</v>
      </c>
      <c r="O23" s="3">
        <f>VLOOKUP($A$9:$A$93,dt!$A$2:$R$78,15,FALSE)</f>
        <v>444</v>
      </c>
      <c r="P23" s="3">
        <f>VLOOKUP($A$9:$A$93,dt!$A$2:$R$78,16,FALSE)</f>
        <v>28</v>
      </c>
      <c r="Q23" s="3">
        <f>VLOOKUP($A$9:$A$93,dt!$A$2:$R$78,17,FALSE)</f>
        <v>154</v>
      </c>
      <c r="R23" s="3">
        <f>VLOOKUP($A$9:$A$93,dt!$A$2:$R$78,18,FALSE)</f>
        <v>11</v>
      </c>
    </row>
    <row r="24" spans="1:18" ht="20.45" customHeight="1">
      <c r="A24" s="3" t="s">
        <v>91</v>
      </c>
      <c r="B24" s="3">
        <f>VLOOKUP($A$9:$A$93,dt!$A$2:$R$78,2,FALSE)</f>
        <v>17029</v>
      </c>
      <c r="C24" s="3">
        <f>VLOOKUP($A$9:$A$93,dt!$A$2:$R$78,3,FALSE)</f>
        <v>23940</v>
      </c>
      <c r="D24" s="3">
        <f>VLOOKUP($A$9:$A$93,dt!$A$2:$R$78,4,FALSE)</f>
        <v>2827</v>
      </c>
      <c r="E24" s="3">
        <f>VLOOKUP($A$9:$A$93,dt!$A$2:$R$78,5,FALSE)</f>
        <v>115</v>
      </c>
      <c r="F24" s="3">
        <f>VLOOKUP($A$9:$A$93,dt!$A$2:$R$78,6,FALSE)</f>
        <v>5</v>
      </c>
      <c r="G24" s="3">
        <f>VLOOKUP($A$9:$A$93,dt!$A$2:$R$78,7,FALSE)</f>
        <v>3675</v>
      </c>
      <c r="H24" s="3">
        <f>VLOOKUP($A$9:$A$93,dt!$A$2:$R$78,8,FALSE)</f>
        <v>284</v>
      </c>
      <c r="I24" s="3">
        <f>VLOOKUP($A$9:$A$93,dt!$A$2:$R$78,9,FALSE)</f>
        <v>202326</v>
      </c>
      <c r="J24" s="3">
        <f>VLOOKUP($A$9:$A$93,dt!$A$2:$R$78,10,FALSE)</f>
        <v>307</v>
      </c>
      <c r="K24" s="3">
        <f>VLOOKUP($A$9:$A$93,dt!$A$2:$R$78,11,FALSE)</f>
        <v>15112212</v>
      </c>
      <c r="L24" s="3">
        <f>VLOOKUP($A$9:$A$93,dt!$A$2:$R$78,12,FALSE)</f>
        <v>14163</v>
      </c>
      <c r="M24" s="3">
        <f>VLOOKUP($A$9:$A$93,dt!$A$2:$R$78,13,FALSE)</f>
        <v>1073743</v>
      </c>
      <c r="N24" s="3">
        <f>VLOOKUP($A$9:$A$93,dt!$A$2:$R$78,14,FALSE)</f>
        <v>2857</v>
      </c>
      <c r="O24" s="3">
        <f>VLOOKUP($A$9:$A$93,dt!$A$2:$R$78,15,FALSE)</f>
        <v>7820</v>
      </c>
      <c r="P24" s="3">
        <f>VLOOKUP($A$9:$A$93,dt!$A$2:$R$78,16,FALSE)</f>
        <v>407</v>
      </c>
      <c r="Q24" s="3">
        <f>VLOOKUP($A$9:$A$93,dt!$A$2:$R$78,17,FALSE)</f>
        <v>1434</v>
      </c>
      <c r="R24" s="3">
        <f>VLOOKUP($A$9:$A$93,dt!$A$2:$R$78,18,FALSE)</f>
        <v>95</v>
      </c>
    </row>
    <row r="25" spans="1:18" ht="20.45" customHeight="1">
      <c r="A25" s="3" t="s">
        <v>92</v>
      </c>
      <c r="B25" s="3">
        <f>VLOOKUP($A$9:$A$93,dt!$A$2:$R$78,2,FALSE)</f>
        <v>19774</v>
      </c>
      <c r="C25" s="3">
        <f>VLOOKUP($A$9:$A$93,dt!$A$2:$R$78,3,FALSE)</f>
        <v>18921</v>
      </c>
      <c r="D25" s="3">
        <f>VLOOKUP($A$9:$A$93,dt!$A$2:$R$78,4,FALSE)</f>
        <v>2034</v>
      </c>
      <c r="E25" s="3">
        <f>VLOOKUP($A$9:$A$93,dt!$A$2:$R$78,5,FALSE)</f>
        <v>81</v>
      </c>
      <c r="F25" s="3">
        <f>VLOOKUP($A$9:$A$93,dt!$A$2:$R$78,6,FALSE)</f>
        <v>2</v>
      </c>
      <c r="G25" s="3">
        <f>VLOOKUP($A$9:$A$93,dt!$A$2:$R$78,7,FALSE)</f>
        <v>12626</v>
      </c>
      <c r="H25" s="3">
        <f>VLOOKUP($A$9:$A$93,dt!$A$2:$R$78,8,FALSE)</f>
        <v>1051</v>
      </c>
      <c r="I25" s="3">
        <f>VLOOKUP($A$9:$A$93,dt!$A$2:$R$78,9,FALSE)</f>
        <v>408903</v>
      </c>
      <c r="J25" s="3">
        <f>VLOOKUP($A$9:$A$93,dt!$A$2:$R$78,10,FALSE)</f>
        <v>455</v>
      </c>
      <c r="K25" s="3">
        <f>VLOOKUP($A$9:$A$93,dt!$A$2:$R$78,11,FALSE)</f>
        <v>24397012</v>
      </c>
      <c r="L25" s="3">
        <f>VLOOKUP($A$9:$A$93,dt!$A$2:$R$78,12,FALSE)</f>
        <v>17721</v>
      </c>
      <c r="M25" s="3">
        <f>VLOOKUP($A$9:$A$93,dt!$A$2:$R$78,13,FALSE)</f>
        <v>599697</v>
      </c>
      <c r="N25" s="3">
        <f>VLOOKUP($A$9:$A$93,dt!$A$2:$R$78,14,FALSE)</f>
        <v>1153</v>
      </c>
      <c r="O25" s="3">
        <f>VLOOKUP($A$9:$A$93,dt!$A$2:$R$78,15,FALSE)</f>
        <v>1901</v>
      </c>
      <c r="P25" s="3">
        <f>VLOOKUP($A$9:$A$93,dt!$A$2:$R$78,16,FALSE)</f>
        <v>102</v>
      </c>
      <c r="Q25" s="3">
        <f>VLOOKUP($A$9:$A$93,dt!$A$2:$R$78,17,FALSE)</f>
        <v>446</v>
      </c>
      <c r="R25" s="3">
        <f>VLOOKUP($A$9:$A$93,dt!$A$2:$R$78,18,FALSE)</f>
        <v>29</v>
      </c>
    </row>
    <row r="26" spans="1:18" ht="20.45" customHeight="1">
      <c r="A26" s="3" t="s">
        <v>93</v>
      </c>
      <c r="B26" s="3">
        <f>VLOOKUP($A$9:$A$93,dt!$A$2:$R$78,2,FALSE)</f>
        <v>10342</v>
      </c>
      <c r="C26" s="3">
        <f>VLOOKUP($A$9:$A$93,dt!$A$2:$R$78,3,FALSE)</f>
        <v>11032</v>
      </c>
      <c r="D26" s="3">
        <f>VLOOKUP($A$9:$A$93,dt!$A$2:$R$78,4,FALSE)</f>
        <v>971</v>
      </c>
      <c r="E26" s="3">
        <f>VLOOKUP($A$9:$A$93,dt!$A$2:$R$78,5,FALSE)</f>
        <v>114</v>
      </c>
      <c r="F26" s="3">
        <f>VLOOKUP($A$9:$A$93,dt!$A$2:$R$78,6,FALSE)</f>
        <v>3</v>
      </c>
      <c r="G26" s="3">
        <f>VLOOKUP($A$9:$A$93,dt!$A$2:$R$78,7,FALSE)</f>
        <v>13640</v>
      </c>
      <c r="H26" s="3">
        <f>VLOOKUP($A$9:$A$93,dt!$A$2:$R$78,8,FALSE)</f>
        <v>1059</v>
      </c>
      <c r="I26" s="3">
        <f>VLOOKUP($A$9:$A$93,dt!$A$2:$R$78,9,FALSE)</f>
        <v>68258</v>
      </c>
      <c r="J26" s="3">
        <f>VLOOKUP($A$9:$A$93,dt!$A$2:$R$78,10,FALSE)</f>
        <v>40</v>
      </c>
      <c r="K26" s="3">
        <f>VLOOKUP($A$9:$A$93,dt!$A$2:$R$78,11,FALSE)</f>
        <v>8046345</v>
      </c>
      <c r="L26" s="3">
        <f>VLOOKUP($A$9:$A$93,dt!$A$2:$R$78,12,FALSE)</f>
        <v>9109</v>
      </c>
      <c r="M26" s="3">
        <f>VLOOKUP($A$9:$A$93,dt!$A$2:$R$78,13,FALSE)</f>
        <v>566714</v>
      </c>
      <c r="N26" s="3">
        <f>VLOOKUP($A$9:$A$93,dt!$A$2:$R$78,14,FALSE)</f>
        <v>1348</v>
      </c>
      <c r="O26" s="3">
        <f>VLOOKUP($A$9:$A$93,dt!$A$2:$R$78,15,FALSE)</f>
        <v>2394</v>
      </c>
      <c r="P26" s="3">
        <f>VLOOKUP($A$9:$A$93,dt!$A$2:$R$78,16,FALSE)</f>
        <v>101</v>
      </c>
      <c r="Q26" s="3">
        <f>VLOOKUP($A$9:$A$93,dt!$A$2:$R$78,17,FALSE)</f>
        <v>479</v>
      </c>
      <c r="R26" s="3">
        <f>VLOOKUP($A$9:$A$93,dt!$A$2:$R$78,18,FALSE)</f>
        <v>17</v>
      </c>
    </row>
    <row r="27" spans="1:18" ht="20.45" customHeight="1">
      <c r="A27" s="3" t="s">
        <v>94</v>
      </c>
      <c r="B27" s="3">
        <f>VLOOKUP($A$9:$A$93,dt!$A$2:$R$78,2,FALSE)</f>
        <v>35045</v>
      </c>
      <c r="C27" s="3">
        <f>VLOOKUP($A$9:$A$93,dt!$A$2:$R$78,3,FALSE)</f>
        <v>118899</v>
      </c>
      <c r="D27" s="3">
        <f>VLOOKUP($A$9:$A$93,dt!$A$2:$R$78,4,FALSE)</f>
        <v>10478</v>
      </c>
      <c r="E27" s="3">
        <f>VLOOKUP($A$9:$A$93,dt!$A$2:$R$78,5,FALSE)</f>
        <v>37477</v>
      </c>
      <c r="F27" s="3">
        <f>VLOOKUP($A$9:$A$93,dt!$A$2:$R$78,6,FALSE)</f>
        <v>928</v>
      </c>
      <c r="G27" s="3">
        <f>VLOOKUP($A$9:$A$93,dt!$A$2:$R$78,7,FALSE)</f>
        <v>14880</v>
      </c>
      <c r="H27" s="3">
        <f>VLOOKUP($A$9:$A$93,dt!$A$2:$R$78,8,FALSE)</f>
        <v>1297</v>
      </c>
      <c r="I27" s="3">
        <f>VLOOKUP($A$9:$A$93,dt!$A$2:$R$78,9,FALSE)</f>
        <v>25707</v>
      </c>
      <c r="J27" s="3">
        <f>VLOOKUP($A$9:$A$93,dt!$A$2:$R$78,10,FALSE)</f>
        <v>514</v>
      </c>
      <c r="K27" s="3">
        <f>VLOOKUP($A$9:$A$93,dt!$A$2:$R$78,11,FALSE)</f>
        <v>2367168</v>
      </c>
      <c r="L27" s="3">
        <f>VLOOKUP($A$9:$A$93,dt!$A$2:$R$78,12,FALSE)</f>
        <v>30965</v>
      </c>
      <c r="M27" s="3">
        <f>VLOOKUP($A$9:$A$93,dt!$A$2:$R$78,13,FALSE)</f>
        <v>253930</v>
      </c>
      <c r="N27" s="3">
        <f>VLOOKUP($A$9:$A$93,dt!$A$2:$R$78,14,FALSE)</f>
        <v>4844</v>
      </c>
      <c r="O27" s="3">
        <f>VLOOKUP($A$9:$A$93,dt!$A$2:$R$78,15,FALSE)</f>
        <v>17300</v>
      </c>
      <c r="P27" s="3">
        <f>VLOOKUP($A$9:$A$93,dt!$A$2:$R$78,16,FALSE)</f>
        <v>696</v>
      </c>
      <c r="Q27" s="3">
        <f>VLOOKUP($A$9:$A$93,dt!$A$2:$R$78,17,FALSE)</f>
        <v>696</v>
      </c>
      <c r="R27" s="3">
        <f>VLOOKUP($A$9:$A$93,dt!$A$2:$R$78,18,FALSE)</f>
        <v>33</v>
      </c>
    </row>
    <row r="28" spans="1:18" ht="20.45" customHeight="1">
      <c r="A28" s="13" t="s">
        <v>16</v>
      </c>
      <c r="B28" s="1">
        <f>SUM(B29:B36)</f>
        <v>1041299</v>
      </c>
      <c r="C28" s="1">
        <f t="shared" ref="C28:R28" si="3">SUM(C29:C36)</f>
        <v>3122426</v>
      </c>
      <c r="D28" s="1">
        <f t="shared" si="3"/>
        <v>570393</v>
      </c>
      <c r="E28" s="1">
        <f t="shared" si="3"/>
        <v>176285</v>
      </c>
      <c r="F28" s="1">
        <f t="shared" si="3"/>
        <v>5746</v>
      </c>
      <c r="G28" s="1">
        <f t="shared" si="3"/>
        <v>707656</v>
      </c>
      <c r="H28" s="1">
        <f t="shared" si="3"/>
        <v>151134</v>
      </c>
      <c r="I28" s="1">
        <f t="shared" si="3"/>
        <v>1127777</v>
      </c>
      <c r="J28" s="1">
        <f t="shared" si="3"/>
        <v>35010</v>
      </c>
      <c r="K28" s="1">
        <f t="shared" si="3"/>
        <v>71338391</v>
      </c>
      <c r="L28" s="1">
        <f t="shared" si="3"/>
        <v>761497</v>
      </c>
      <c r="M28" s="1">
        <f t="shared" si="3"/>
        <v>4334808</v>
      </c>
      <c r="N28" s="1">
        <f t="shared" si="3"/>
        <v>121266</v>
      </c>
      <c r="O28" s="1">
        <f t="shared" si="3"/>
        <v>210651</v>
      </c>
      <c r="P28" s="1">
        <f t="shared" si="3"/>
        <v>9078</v>
      </c>
      <c r="Q28" s="1">
        <f t="shared" si="3"/>
        <v>7650</v>
      </c>
      <c r="R28" s="1">
        <f t="shared" si="3"/>
        <v>423</v>
      </c>
    </row>
    <row r="29" spans="1:18" ht="20.45" customHeight="1">
      <c r="A29" s="3" t="s">
        <v>78</v>
      </c>
      <c r="B29" s="3">
        <f>VLOOKUP($A$9:$A$93,dt!$A$2:$R$78,2,FALSE)</f>
        <v>193599</v>
      </c>
      <c r="C29" s="3">
        <f>VLOOKUP($A$9:$A$93,dt!$A$2:$R$78,3,FALSE)</f>
        <v>538870</v>
      </c>
      <c r="D29" s="3">
        <f>VLOOKUP($A$9:$A$93,dt!$A$2:$R$78,4,FALSE)</f>
        <v>68051</v>
      </c>
      <c r="E29" s="3">
        <f>VLOOKUP($A$9:$A$93,dt!$A$2:$R$78,5,FALSE)</f>
        <v>156986</v>
      </c>
      <c r="F29" s="3">
        <f>VLOOKUP($A$9:$A$93,dt!$A$2:$R$78,6,FALSE)</f>
        <v>5063</v>
      </c>
      <c r="G29" s="3">
        <f>VLOOKUP($A$9:$A$93,dt!$A$2:$R$78,7,FALSE)</f>
        <v>79060</v>
      </c>
      <c r="H29" s="3">
        <f>VLOOKUP($A$9:$A$93,dt!$A$2:$R$78,8,FALSE)</f>
        <v>12023</v>
      </c>
      <c r="I29" s="3">
        <f>VLOOKUP($A$9:$A$93,dt!$A$2:$R$78,9,FALSE)</f>
        <v>268740</v>
      </c>
      <c r="J29" s="3">
        <f>VLOOKUP($A$9:$A$93,dt!$A$2:$R$78,10,FALSE)</f>
        <v>6362</v>
      </c>
      <c r="K29" s="3">
        <f>VLOOKUP($A$9:$A$93,dt!$A$2:$R$78,11,FALSE)</f>
        <v>25620952</v>
      </c>
      <c r="L29" s="3">
        <f>VLOOKUP($A$9:$A$93,dt!$A$2:$R$78,12,FALSE)</f>
        <v>162901</v>
      </c>
      <c r="M29" s="3">
        <f>VLOOKUP($A$9:$A$93,dt!$A$2:$R$78,13,FALSE)</f>
        <v>1041028</v>
      </c>
      <c r="N29" s="3">
        <f>VLOOKUP($A$9:$A$93,dt!$A$2:$R$78,14,FALSE)</f>
        <v>15657</v>
      </c>
      <c r="O29" s="3">
        <f>VLOOKUP($A$9:$A$93,dt!$A$2:$R$78,15,FALSE)</f>
        <v>124686</v>
      </c>
      <c r="P29" s="3">
        <f>VLOOKUP($A$9:$A$93,dt!$A$2:$R$78,16,FALSE)</f>
        <v>4566</v>
      </c>
      <c r="Q29" s="3">
        <f>VLOOKUP($A$9:$A$93,dt!$A$2:$R$78,17,FALSE)</f>
        <v>3410</v>
      </c>
      <c r="R29" s="3">
        <f>VLOOKUP($A$9:$A$93,dt!$A$2:$R$78,18,FALSE)</f>
        <v>151</v>
      </c>
    </row>
    <row r="30" spans="1:18" ht="20.45" customHeight="1">
      <c r="A30" s="3" t="s">
        <v>79</v>
      </c>
      <c r="B30" s="3">
        <f>VLOOKUP($A$9:$A$93,dt!$A$2:$R$78,2,FALSE)</f>
        <v>160720</v>
      </c>
      <c r="C30" s="3">
        <f>VLOOKUP($A$9:$A$93,dt!$A$2:$R$78,3,FALSE)</f>
        <v>526368</v>
      </c>
      <c r="D30" s="3">
        <f>VLOOKUP($A$9:$A$93,dt!$A$2:$R$78,4,FALSE)</f>
        <v>86866</v>
      </c>
      <c r="E30" s="3">
        <f>VLOOKUP($A$9:$A$93,dt!$A$2:$R$78,5,FALSE)</f>
        <v>5509</v>
      </c>
      <c r="F30" s="3">
        <f>VLOOKUP($A$9:$A$93,dt!$A$2:$R$78,6,FALSE)</f>
        <v>148</v>
      </c>
      <c r="G30" s="3">
        <f>VLOOKUP($A$9:$A$93,dt!$A$2:$R$78,7,FALSE)</f>
        <v>158208</v>
      </c>
      <c r="H30" s="3">
        <f>VLOOKUP($A$9:$A$93,dt!$A$2:$R$78,8,FALSE)</f>
        <v>27617</v>
      </c>
      <c r="I30" s="3">
        <f>VLOOKUP($A$9:$A$93,dt!$A$2:$R$78,9,FALSE)</f>
        <v>277721</v>
      </c>
      <c r="J30" s="3">
        <f>VLOOKUP($A$9:$A$93,dt!$A$2:$R$78,10,FALSE)</f>
        <v>8877</v>
      </c>
      <c r="K30" s="3">
        <f>VLOOKUP($A$9:$A$93,dt!$A$2:$R$78,11,FALSE)</f>
        <v>13922844</v>
      </c>
      <c r="L30" s="3">
        <f>VLOOKUP($A$9:$A$93,dt!$A$2:$R$78,12,FALSE)</f>
        <v>119918</v>
      </c>
      <c r="M30" s="3">
        <f>VLOOKUP($A$9:$A$93,dt!$A$2:$R$78,13,FALSE)</f>
        <v>466896</v>
      </c>
      <c r="N30" s="3">
        <f>VLOOKUP($A$9:$A$93,dt!$A$2:$R$78,14,FALSE)</f>
        <v>17050</v>
      </c>
      <c r="O30" s="3">
        <f>VLOOKUP($A$9:$A$93,dt!$A$2:$R$78,15,FALSE)</f>
        <v>20925</v>
      </c>
      <c r="P30" s="3">
        <f>VLOOKUP($A$9:$A$93,dt!$A$2:$R$78,16,FALSE)</f>
        <v>1176</v>
      </c>
      <c r="Q30" s="3">
        <f>VLOOKUP($A$9:$A$93,dt!$A$2:$R$78,17,FALSE)</f>
        <v>1542</v>
      </c>
      <c r="R30" s="3">
        <f>VLOOKUP($A$9:$A$93,dt!$A$2:$R$78,18,FALSE)</f>
        <v>109</v>
      </c>
    </row>
    <row r="31" spans="1:18" ht="20.45" customHeight="1">
      <c r="A31" s="3" t="s">
        <v>80</v>
      </c>
      <c r="B31" s="3">
        <f>VLOOKUP($A$9:$A$93,dt!$A$2:$R$78,2,FALSE)</f>
        <v>168835</v>
      </c>
      <c r="C31" s="3">
        <f>VLOOKUP($A$9:$A$93,dt!$A$2:$R$78,3,FALSE)</f>
        <v>579746</v>
      </c>
      <c r="D31" s="3">
        <f>VLOOKUP($A$9:$A$93,dt!$A$2:$R$78,4,FALSE)</f>
        <v>104991</v>
      </c>
      <c r="E31" s="3">
        <f>VLOOKUP($A$9:$A$93,dt!$A$2:$R$78,5,FALSE)</f>
        <v>910</v>
      </c>
      <c r="F31" s="3">
        <f>VLOOKUP($A$9:$A$93,dt!$A$2:$R$78,6,FALSE)</f>
        <v>71</v>
      </c>
      <c r="G31" s="3">
        <f>VLOOKUP($A$9:$A$93,dt!$A$2:$R$78,7,FALSE)</f>
        <v>152394</v>
      </c>
      <c r="H31" s="3">
        <f>VLOOKUP($A$9:$A$93,dt!$A$2:$R$78,8,FALSE)</f>
        <v>32833</v>
      </c>
      <c r="I31" s="3">
        <f>VLOOKUP($A$9:$A$93,dt!$A$2:$R$78,9,FALSE)</f>
        <v>141983</v>
      </c>
      <c r="J31" s="3">
        <f>VLOOKUP($A$9:$A$93,dt!$A$2:$R$78,10,FALSE)</f>
        <v>7164</v>
      </c>
      <c r="K31" s="3">
        <f>VLOOKUP($A$9:$A$93,dt!$A$2:$R$78,11,FALSE)</f>
        <v>5356894</v>
      </c>
      <c r="L31" s="3">
        <f>VLOOKUP($A$9:$A$93,dt!$A$2:$R$78,12,FALSE)</f>
        <v>119938</v>
      </c>
      <c r="M31" s="3">
        <f>VLOOKUP($A$9:$A$93,dt!$A$2:$R$78,13,FALSE)</f>
        <v>519180</v>
      </c>
      <c r="N31" s="3">
        <f>VLOOKUP($A$9:$A$93,dt!$A$2:$R$78,14,FALSE)</f>
        <v>21272</v>
      </c>
      <c r="O31" s="3">
        <f>VLOOKUP($A$9:$A$93,dt!$A$2:$R$78,15,FALSE)</f>
        <v>6843</v>
      </c>
      <c r="P31" s="3">
        <f>VLOOKUP($A$9:$A$93,dt!$A$2:$R$78,16,FALSE)</f>
        <v>455</v>
      </c>
      <c r="Q31" s="3">
        <f>VLOOKUP($A$9:$A$93,dt!$A$2:$R$78,17,FALSE)</f>
        <v>652</v>
      </c>
      <c r="R31" s="3">
        <f>VLOOKUP($A$9:$A$93,dt!$A$2:$R$78,18,FALSE)</f>
        <v>37</v>
      </c>
    </row>
    <row r="32" spans="1:18" ht="20.45" customHeight="1">
      <c r="A32" s="3" t="s">
        <v>81</v>
      </c>
      <c r="B32" s="3">
        <f>VLOOKUP($A$9:$A$93,dt!$A$2:$R$78,2,FALSE)</f>
        <v>149207</v>
      </c>
      <c r="C32" s="3">
        <f>VLOOKUP($A$9:$A$93,dt!$A$2:$R$78,3,FALSE)</f>
        <v>521843</v>
      </c>
      <c r="D32" s="3">
        <f>VLOOKUP($A$9:$A$93,dt!$A$2:$R$78,4,FALSE)</f>
        <v>102963</v>
      </c>
      <c r="E32" s="3">
        <f>VLOOKUP($A$9:$A$93,dt!$A$2:$R$78,5,FALSE)</f>
        <v>5299</v>
      </c>
      <c r="F32" s="3">
        <f>VLOOKUP($A$9:$A$93,dt!$A$2:$R$78,6,FALSE)</f>
        <v>208</v>
      </c>
      <c r="G32" s="3">
        <f>VLOOKUP($A$9:$A$93,dt!$A$2:$R$78,7,FALSE)</f>
        <v>105318</v>
      </c>
      <c r="H32" s="3">
        <f>VLOOKUP($A$9:$A$93,dt!$A$2:$R$78,8,FALSE)</f>
        <v>25045</v>
      </c>
      <c r="I32" s="3">
        <f>VLOOKUP($A$9:$A$93,dt!$A$2:$R$78,9,FALSE)</f>
        <v>74367</v>
      </c>
      <c r="J32" s="3">
        <f>VLOOKUP($A$9:$A$93,dt!$A$2:$R$78,10,FALSE)</f>
        <v>3479</v>
      </c>
      <c r="K32" s="3">
        <f>VLOOKUP($A$9:$A$93,dt!$A$2:$R$78,11,FALSE)</f>
        <v>5266889</v>
      </c>
      <c r="L32" s="3">
        <f>VLOOKUP($A$9:$A$93,dt!$A$2:$R$78,12,FALSE)</f>
        <v>98137</v>
      </c>
      <c r="M32" s="3">
        <f>VLOOKUP($A$9:$A$93,dt!$A$2:$R$78,13,FALSE)</f>
        <v>414256</v>
      </c>
      <c r="N32" s="3">
        <f>VLOOKUP($A$9:$A$93,dt!$A$2:$R$78,14,FALSE)</f>
        <v>21849</v>
      </c>
      <c r="O32" s="3">
        <f>VLOOKUP($A$9:$A$93,dt!$A$2:$R$78,15,FALSE)</f>
        <v>5057</v>
      </c>
      <c r="P32" s="3">
        <f>VLOOKUP($A$9:$A$93,dt!$A$2:$R$78,16,FALSE)</f>
        <v>316</v>
      </c>
      <c r="Q32" s="3">
        <f>VLOOKUP($A$9:$A$93,dt!$A$2:$R$78,17,FALSE)</f>
        <v>383</v>
      </c>
      <c r="R32" s="3">
        <f>VLOOKUP($A$9:$A$93,dt!$A$2:$R$78,18,FALSE)</f>
        <v>21</v>
      </c>
    </row>
    <row r="33" spans="1:18" ht="20.45" customHeight="1">
      <c r="A33" s="3" t="s">
        <v>82</v>
      </c>
      <c r="B33" s="3">
        <f>VLOOKUP($A$9:$A$93,dt!$A$2:$R$78,2,FALSE)</f>
        <v>186732</v>
      </c>
      <c r="C33" s="3">
        <f>VLOOKUP($A$9:$A$93,dt!$A$2:$R$78,3,FALSE)</f>
        <v>530087</v>
      </c>
      <c r="D33" s="3">
        <f>VLOOKUP($A$9:$A$93,dt!$A$2:$R$78,4,FALSE)</f>
        <v>122756</v>
      </c>
      <c r="E33" s="3">
        <f>VLOOKUP($A$9:$A$93,dt!$A$2:$R$78,5,FALSE)</f>
        <v>230</v>
      </c>
      <c r="F33" s="3">
        <f>VLOOKUP($A$9:$A$93,dt!$A$2:$R$78,6,FALSE)</f>
        <v>19</v>
      </c>
      <c r="G33" s="3">
        <f>VLOOKUP($A$9:$A$93,dt!$A$2:$R$78,7,FALSE)</f>
        <v>140235</v>
      </c>
      <c r="H33" s="3">
        <f>VLOOKUP($A$9:$A$93,dt!$A$2:$R$78,8,FALSE)</f>
        <v>37567</v>
      </c>
      <c r="I33" s="3">
        <f>VLOOKUP($A$9:$A$93,dt!$A$2:$R$78,9,FALSE)</f>
        <v>125508</v>
      </c>
      <c r="J33" s="3">
        <f>VLOOKUP($A$9:$A$93,dt!$A$2:$R$78,10,FALSE)</f>
        <v>4275</v>
      </c>
      <c r="K33" s="3">
        <f>VLOOKUP($A$9:$A$93,dt!$A$2:$R$78,11,FALSE)</f>
        <v>8380427</v>
      </c>
      <c r="L33" s="3">
        <f>VLOOKUP($A$9:$A$93,dt!$A$2:$R$78,12,FALSE)</f>
        <v>113535</v>
      </c>
      <c r="M33" s="3">
        <f>VLOOKUP($A$9:$A$93,dt!$A$2:$R$78,13,FALSE)</f>
        <v>530318</v>
      </c>
      <c r="N33" s="3">
        <f>VLOOKUP($A$9:$A$93,dt!$A$2:$R$78,14,FALSE)</f>
        <v>22584</v>
      </c>
      <c r="O33" s="3">
        <f>VLOOKUP($A$9:$A$93,dt!$A$2:$R$78,15,FALSE)</f>
        <v>10179</v>
      </c>
      <c r="P33" s="3">
        <f>VLOOKUP($A$9:$A$93,dt!$A$2:$R$78,16,FALSE)</f>
        <v>764</v>
      </c>
      <c r="Q33" s="3">
        <f>VLOOKUP($A$9:$A$93,dt!$A$2:$R$78,17,FALSE)</f>
        <v>541</v>
      </c>
      <c r="R33" s="3">
        <f>VLOOKUP($A$9:$A$93,dt!$A$2:$R$78,18,FALSE)</f>
        <v>44</v>
      </c>
    </row>
    <row r="34" spans="1:18" ht="20.45" customHeight="1">
      <c r="A34" s="3" t="s">
        <v>83</v>
      </c>
      <c r="B34" s="3">
        <f>VLOOKUP($A$9:$A$93,dt!$A$2:$R$78,2,FALSE)</f>
        <v>57272</v>
      </c>
      <c r="C34" s="3">
        <f>VLOOKUP($A$9:$A$93,dt!$A$2:$R$78,3,FALSE)</f>
        <v>188012</v>
      </c>
      <c r="D34" s="3">
        <f>VLOOKUP($A$9:$A$93,dt!$A$2:$R$78,4,FALSE)</f>
        <v>39542</v>
      </c>
      <c r="E34" s="3">
        <f>VLOOKUP($A$9:$A$93,dt!$A$2:$R$78,5,FALSE)</f>
        <v>44</v>
      </c>
      <c r="F34" s="3">
        <f>VLOOKUP($A$9:$A$93,dt!$A$2:$R$78,6,FALSE)</f>
        <v>14</v>
      </c>
      <c r="G34" s="3">
        <f>VLOOKUP($A$9:$A$93,dt!$A$2:$R$78,7,FALSE)</f>
        <v>34804</v>
      </c>
      <c r="H34" s="3">
        <f>VLOOKUP($A$9:$A$93,dt!$A$2:$R$78,8,FALSE)</f>
        <v>8215</v>
      </c>
      <c r="I34" s="3">
        <f>VLOOKUP($A$9:$A$93,dt!$A$2:$R$78,9,FALSE)</f>
        <v>60704</v>
      </c>
      <c r="J34" s="3">
        <f>VLOOKUP($A$9:$A$93,dt!$A$2:$R$78,10,FALSE)</f>
        <v>1567</v>
      </c>
      <c r="K34" s="3">
        <f>VLOOKUP($A$9:$A$93,dt!$A$2:$R$78,11,FALSE)</f>
        <v>2061021</v>
      </c>
      <c r="L34" s="3">
        <f>VLOOKUP($A$9:$A$93,dt!$A$2:$R$78,12,FALSE)</f>
        <v>42171</v>
      </c>
      <c r="M34" s="3">
        <f>VLOOKUP($A$9:$A$93,dt!$A$2:$R$78,13,FALSE)</f>
        <v>200268</v>
      </c>
      <c r="N34" s="3">
        <f>VLOOKUP($A$9:$A$93,dt!$A$2:$R$78,14,FALSE)</f>
        <v>7734</v>
      </c>
      <c r="O34" s="3">
        <f>VLOOKUP($A$9:$A$93,dt!$A$2:$R$78,15,FALSE)</f>
        <v>2071</v>
      </c>
      <c r="P34" s="3">
        <f>VLOOKUP($A$9:$A$93,dt!$A$2:$R$78,16,FALSE)</f>
        <v>144</v>
      </c>
      <c r="Q34" s="3">
        <f>VLOOKUP($A$9:$A$93,dt!$A$2:$R$78,17,FALSE)</f>
        <v>76</v>
      </c>
      <c r="R34" s="3">
        <f>VLOOKUP($A$9:$A$93,dt!$A$2:$R$78,18,FALSE)</f>
        <v>3</v>
      </c>
    </row>
    <row r="35" spans="1:18" ht="20.45" customHeight="1">
      <c r="A35" s="3" t="s">
        <v>84</v>
      </c>
      <c r="B35" s="3">
        <f>VLOOKUP($A$9:$A$93,dt!$A$2:$R$78,2,FALSE)</f>
        <v>83262</v>
      </c>
      <c r="C35" s="3">
        <f>VLOOKUP($A$9:$A$93,dt!$A$2:$R$78,3,FALSE)</f>
        <v>117744</v>
      </c>
      <c r="D35" s="3">
        <f>VLOOKUP($A$9:$A$93,dt!$A$2:$R$78,4,FALSE)</f>
        <v>16744</v>
      </c>
      <c r="E35" s="3">
        <f>VLOOKUP($A$9:$A$93,dt!$A$2:$R$78,5,FALSE)</f>
        <v>7296</v>
      </c>
      <c r="F35" s="3">
        <f>VLOOKUP($A$9:$A$93,dt!$A$2:$R$78,6,FALSE)</f>
        <v>219</v>
      </c>
      <c r="G35" s="3">
        <f>VLOOKUP($A$9:$A$93,dt!$A$2:$R$78,7,FALSE)</f>
        <v>18466</v>
      </c>
      <c r="H35" s="3">
        <f>VLOOKUP($A$9:$A$93,dt!$A$2:$R$78,8,FALSE)</f>
        <v>2920</v>
      </c>
      <c r="I35" s="3">
        <f>VLOOKUP($A$9:$A$93,dt!$A$2:$R$78,9,FALSE)</f>
        <v>140136</v>
      </c>
      <c r="J35" s="3">
        <f>VLOOKUP($A$9:$A$93,dt!$A$2:$R$78,10,FALSE)</f>
        <v>2344</v>
      </c>
      <c r="K35" s="3">
        <f>VLOOKUP($A$9:$A$93,dt!$A$2:$R$78,11,FALSE)</f>
        <v>9005075</v>
      </c>
      <c r="L35" s="3">
        <f>VLOOKUP($A$9:$A$93,dt!$A$2:$R$78,12,FALSE)</f>
        <v>76710</v>
      </c>
      <c r="M35" s="3">
        <f>VLOOKUP($A$9:$A$93,dt!$A$2:$R$78,13,FALSE)</f>
        <v>1069324</v>
      </c>
      <c r="N35" s="3">
        <f>VLOOKUP($A$9:$A$93,dt!$A$2:$R$78,14,FALSE)</f>
        <v>11802</v>
      </c>
      <c r="O35" s="3">
        <f>VLOOKUP($A$9:$A$93,dt!$A$2:$R$78,15,FALSE)</f>
        <v>37093</v>
      </c>
      <c r="P35" s="3">
        <f>VLOOKUP($A$9:$A$93,dt!$A$2:$R$78,16,FALSE)</f>
        <v>1521</v>
      </c>
      <c r="Q35" s="3">
        <f>VLOOKUP($A$9:$A$93,dt!$A$2:$R$78,17,FALSE)</f>
        <v>1023</v>
      </c>
      <c r="R35" s="3">
        <f>VLOOKUP($A$9:$A$93,dt!$A$2:$R$78,18,FALSE)</f>
        <v>53</v>
      </c>
    </row>
    <row r="36" spans="1:18" ht="20.45" customHeight="1">
      <c r="A36" s="3" t="s">
        <v>85</v>
      </c>
      <c r="B36" s="3">
        <f>VLOOKUP($A$9:$A$93,dt!$A$2:$R$78,2,FALSE)</f>
        <v>41672</v>
      </c>
      <c r="C36" s="3">
        <f>VLOOKUP($A$9:$A$93,dt!$A$2:$R$78,3,FALSE)</f>
        <v>119756</v>
      </c>
      <c r="D36" s="3">
        <f>VLOOKUP($A$9:$A$93,dt!$A$2:$R$78,4,FALSE)</f>
        <v>28480</v>
      </c>
      <c r="E36" s="3">
        <f>VLOOKUP($A$9:$A$93,dt!$A$2:$R$78,5,FALSE)</f>
        <v>11</v>
      </c>
      <c r="F36" s="3">
        <f>VLOOKUP($A$9:$A$93,dt!$A$2:$R$78,6,FALSE)</f>
        <v>4</v>
      </c>
      <c r="G36" s="3">
        <f>VLOOKUP($A$9:$A$93,dt!$A$2:$R$78,7,FALSE)</f>
        <v>19171</v>
      </c>
      <c r="H36" s="3">
        <f>VLOOKUP($A$9:$A$93,dt!$A$2:$R$78,8,FALSE)</f>
        <v>4914</v>
      </c>
      <c r="I36" s="3">
        <f>VLOOKUP($A$9:$A$93,dt!$A$2:$R$78,9,FALSE)</f>
        <v>38618</v>
      </c>
      <c r="J36" s="3">
        <f>VLOOKUP($A$9:$A$93,dt!$A$2:$R$78,10,FALSE)</f>
        <v>942</v>
      </c>
      <c r="K36" s="3">
        <f>VLOOKUP($A$9:$A$93,dt!$A$2:$R$78,11,FALSE)</f>
        <v>1724289</v>
      </c>
      <c r="L36" s="3">
        <f>VLOOKUP($A$9:$A$93,dt!$A$2:$R$78,12,FALSE)</f>
        <v>28187</v>
      </c>
      <c r="M36" s="3">
        <f>VLOOKUP($A$9:$A$93,dt!$A$2:$R$78,13,FALSE)</f>
        <v>93538</v>
      </c>
      <c r="N36" s="3">
        <f>VLOOKUP($A$9:$A$93,dt!$A$2:$R$78,14,FALSE)</f>
        <v>3318</v>
      </c>
      <c r="O36" s="3">
        <f>VLOOKUP($A$9:$A$93,dt!$A$2:$R$78,15,FALSE)</f>
        <v>3797</v>
      </c>
      <c r="P36" s="3">
        <f>VLOOKUP($A$9:$A$93,dt!$A$2:$R$78,16,FALSE)</f>
        <v>136</v>
      </c>
      <c r="Q36" s="3">
        <f>VLOOKUP($A$9:$A$93,dt!$A$2:$R$78,17,FALSE)</f>
        <v>23</v>
      </c>
      <c r="R36" s="3">
        <f>VLOOKUP($A$9:$A$93,dt!$A$2:$R$78,18,FALSE)</f>
        <v>5</v>
      </c>
    </row>
    <row r="37" spans="1:18" ht="20.45" customHeight="1">
      <c r="A37" s="13" t="s">
        <v>17</v>
      </c>
      <c r="B37" s="1">
        <f>SUM(B38:B49)</f>
        <v>884031</v>
      </c>
      <c r="C37" s="1">
        <f t="shared" ref="C37:R37" si="4">SUM(C38:C49)</f>
        <v>2144673</v>
      </c>
      <c r="D37" s="1">
        <f t="shared" si="4"/>
        <v>402145</v>
      </c>
      <c r="E37" s="1">
        <f t="shared" si="4"/>
        <v>71993</v>
      </c>
      <c r="F37" s="1">
        <f t="shared" si="4"/>
        <v>2163</v>
      </c>
      <c r="G37" s="1">
        <f t="shared" si="4"/>
        <v>567496</v>
      </c>
      <c r="H37" s="1">
        <f t="shared" si="4"/>
        <v>112089</v>
      </c>
      <c r="I37" s="1">
        <f t="shared" si="4"/>
        <v>1162593</v>
      </c>
      <c r="J37" s="1">
        <f t="shared" si="4"/>
        <v>33422</v>
      </c>
      <c r="K37" s="1">
        <f t="shared" si="4"/>
        <v>38247033</v>
      </c>
      <c r="L37" s="1">
        <f t="shared" si="4"/>
        <v>697247</v>
      </c>
      <c r="M37" s="1">
        <f t="shared" si="4"/>
        <v>3866488</v>
      </c>
      <c r="N37" s="1">
        <f t="shared" si="4"/>
        <v>135895</v>
      </c>
      <c r="O37" s="1">
        <f t="shared" si="4"/>
        <v>123005</v>
      </c>
      <c r="P37" s="1">
        <f t="shared" si="4"/>
        <v>5908</v>
      </c>
      <c r="Q37" s="1">
        <f t="shared" si="4"/>
        <v>3015</v>
      </c>
      <c r="R37" s="1">
        <f t="shared" si="4"/>
        <v>259</v>
      </c>
    </row>
    <row r="38" spans="1:18" ht="20.45" customHeight="1">
      <c r="A38" s="3" t="s">
        <v>66</v>
      </c>
      <c r="B38" s="3">
        <f>VLOOKUP($A$9:$A$93,dt!$A$2:$R$78,2,FALSE)</f>
        <v>25729</v>
      </c>
      <c r="C38" s="3">
        <f>VLOOKUP($A$9:$A$93,dt!$A$2:$R$78,3,FALSE)</f>
        <v>46934</v>
      </c>
      <c r="D38" s="3">
        <f>VLOOKUP($A$9:$A$93,dt!$A$2:$R$78,4,FALSE)</f>
        <v>6420</v>
      </c>
      <c r="E38" s="3">
        <f>VLOOKUP($A$9:$A$93,dt!$A$2:$R$78,5,FALSE)</f>
        <v>907</v>
      </c>
      <c r="F38" s="3">
        <f>VLOOKUP($A$9:$A$93,dt!$A$2:$R$78,6,FALSE)</f>
        <v>6</v>
      </c>
      <c r="G38" s="3">
        <f>VLOOKUP($A$9:$A$93,dt!$A$2:$R$78,7,FALSE)</f>
        <v>21578</v>
      </c>
      <c r="H38" s="3">
        <f>VLOOKUP($A$9:$A$93,dt!$A$2:$R$78,8,FALSE)</f>
        <v>2791</v>
      </c>
      <c r="I38" s="3">
        <f>VLOOKUP($A$9:$A$93,dt!$A$2:$R$78,9,FALSE)</f>
        <v>20846</v>
      </c>
      <c r="J38" s="3">
        <f>VLOOKUP($A$9:$A$93,dt!$A$2:$R$78,10,FALSE)</f>
        <v>916</v>
      </c>
      <c r="K38" s="3">
        <f>VLOOKUP($A$9:$A$93,dt!$A$2:$R$78,11,FALSE)</f>
        <v>1630701</v>
      </c>
      <c r="L38" s="3">
        <f>VLOOKUP($A$9:$A$93,dt!$A$2:$R$78,12,FALSE)</f>
        <v>22011</v>
      </c>
      <c r="M38" s="3">
        <f>VLOOKUP($A$9:$A$93,dt!$A$2:$R$78,13,FALSE)</f>
        <v>224283</v>
      </c>
      <c r="N38" s="3">
        <f>VLOOKUP($A$9:$A$93,dt!$A$2:$R$78,14,FALSE)</f>
        <v>5458</v>
      </c>
      <c r="O38" s="3">
        <f>VLOOKUP($A$9:$A$93,dt!$A$2:$R$78,15,FALSE)</f>
        <v>4594</v>
      </c>
      <c r="P38" s="3">
        <f>VLOOKUP($A$9:$A$93,dt!$A$2:$R$78,16,FALSE)</f>
        <v>206</v>
      </c>
      <c r="Q38" s="3">
        <f>VLOOKUP($A$9:$A$93,dt!$A$2:$R$78,17,FALSE)</f>
        <v>51</v>
      </c>
      <c r="R38" s="3">
        <f>VLOOKUP($A$9:$A$93,dt!$A$2:$R$78,18,FALSE)</f>
        <v>3</v>
      </c>
    </row>
    <row r="39" spans="1:18" ht="20.45" customHeight="1">
      <c r="A39" s="3" t="s">
        <v>67</v>
      </c>
      <c r="B39" s="3">
        <f>VLOOKUP($A$9:$A$93,dt!$A$2:$R$78,2,FALSE)</f>
        <v>31681</v>
      </c>
      <c r="C39" s="3">
        <f>VLOOKUP($A$9:$A$93,dt!$A$2:$R$78,3,FALSE)</f>
        <v>59448</v>
      </c>
      <c r="D39" s="3">
        <f>VLOOKUP($A$9:$A$93,dt!$A$2:$R$78,4,FALSE)</f>
        <v>8618</v>
      </c>
      <c r="E39" s="3">
        <f>VLOOKUP($A$9:$A$93,dt!$A$2:$R$78,5,FALSE)</f>
        <v>1733</v>
      </c>
      <c r="F39" s="3">
        <f>VLOOKUP($A$9:$A$93,dt!$A$2:$R$78,6,FALSE)</f>
        <v>40</v>
      </c>
      <c r="G39" s="3">
        <f>VLOOKUP($A$9:$A$93,dt!$A$2:$R$78,7,FALSE)</f>
        <v>17664</v>
      </c>
      <c r="H39" s="3">
        <f>VLOOKUP($A$9:$A$93,dt!$A$2:$R$78,8,FALSE)</f>
        <v>3103</v>
      </c>
      <c r="I39" s="3">
        <f>VLOOKUP($A$9:$A$93,dt!$A$2:$R$78,9,FALSE)</f>
        <v>43600</v>
      </c>
      <c r="J39" s="3">
        <f>VLOOKUP($A$9:$A$93,dt!$A$2:$R$78,10,FALSE)</f>
        <v>1408</v>
      </c>
      <c r="K39" s="3">
        <f>VLOOKUP($A$9:$A$93,dt!$A$2:$R$78,11,FALSE)</f>
        <v>1902280</v>
      </c>
      <c r="L39" s="3">
        <f>VLOOKUP($A$9:$A$93,dt!$A$2:$R$78,12,FALSE)</f>
        <v>27789</v>
      </c>
      <c r="M39" s="3">
        <f>VLOOKUP($A$9:$A$93,dt!$A$2:$R$78,13,FALSE)</f>
        <v>189367</v>
      </c>
      <c r="N39" s="3">
        <f>VLOOKUP($A$9:$A$93,dt!$A$2:$R$78,14,FALSE)</f>
        <v>7375</v>
      </c>
      <c r="O39" s="3">
        <f>VLOOKUP($A$9:$A$93,dt!$A$2:$R$78,15,FALSE)</f>
        <v>10512</v>
      </c>
      <c r="P39" s="3">
        <f>VLOOKUP($A$9:$A$93,dt!$A$2:$R$78,16,FALSE)</f>
        <v>468</v>
      </c>
      <c r="Q39" s="3">
        <f>VLOOKUP($A$9:$A$93,dt!$A$2:$R$78,17,FALSE)</f>
        <v>133</v>
      </c>
      <c r="R39" s="3">
        <f>VLOOKUP($A$9:$A$93,dt!$A$2:$R$78,18,FALSE)</f>
        <v>8</v>
      </c>
    </row>
    <row r="40" spans="1:18" ht="20.45" customHeight="1">
      <c r="A40" s="3" t="s">
        <v>68</v>
      </c>
      <c r="B40" s="3">
        <f>VLOOKUP($A$9:$A$93,dt!$A$2:$R$78,2,FALSE)</f>
        <v>105077</v>
      </c>
      <c r="C40" s="3">
        <f>VLOOKUP($A$9:$A$93,dt!$A$2:$R$78,3,FALSE)</f>
        <v>315181</v>
      </c>
      <c r="D40" s="3">
        <f>VLOOKUP($A$9:$A$93,dt!$A$2:$R$78,4,FALSE)</f>
        <v>53270</v>
      </c>
      <c r="E40" s="3">
        <f>VLOOKUP($A$9:$A$93,dt!$A$2:$R$78,5,FALSE)</f>
        <v>39625</v>
      </c>
      <c r="F40" s="3">
        <f>VLOOKUP($A$9:$A$93,dt!$A$2:$R$78,6,FALSE)</f>
        <v>1175</v>
      </c>
      <c r="G40" s="3">
        <f>VLOOKUP($A$9:$A$93,dt!$A$2:$R$78,7,FALSE)</f>
        <v>49307</v>
      </c>
      <c r="H40" s="3">
        <f>VLOOKUP($A$9:$A$93,dt!$A$2:$R$78,8,FALSE)</f>
        <v>8271</v>
      </c>
      <c r="I40" s="3">
        <f>VLOOKUP($A$9:$A$93,dt!$A$2:$R$78,9,FALSE)</f>
        <v>136921</v>
      </c>
      <c r="J40" s="3">
        <f>VLOOKUP($A$9:$A$93,dt!$A$2:$R$78,10,FALSE)</f>
        <v>3995</v>
      </c>
      <c r="K40" s="3">
        <f>VLOOKUP($A$9:$A$93,dt!$A$2:$R$78,11,FALSE)</f>
        <v>6698344</v>
      </c>
      <c r="L40" s="3">
        <f>VLOOKUP($A$9:$A$93,dt!$A$2:$R$78,12,FALSE)</f>
        <v>77607</v>
      </c>
      <c r="M40" s="3">
        <f>VLOOKUP($A$9:$A$93,dt!$A$2:$R$78,13,FALSE)</f>
        <v>734983</v>
      </c>
      <c r="N40" s="3">
        <f>VLOOKUP($A$9:$A$93,dt!$A$2:$R$78,14,FALSE)</f>
        <v>13411</v>
      </c>
      <c r="O40" s="3">
        <f>VLOOKUP($A$9:$A$93,dt!$A$2:$R$78,15,FALSE)</f>
        <v>25975</v>
      </c>
      <c r="P40" s="3">
        <f>VLOOKUP($A$9:$A$93,dt!$A$2:$R$78,16,FALSE)</f>
        <v>1138</v>
      </c>
      <c r="Q40" s="3">
        <f>VLOOKUP($A$9:$A$93,dt!$A$2:$R$78,17,FALSE)</f>
        <v>171</v>
      </c>
      <c r="R40" s="3">
        <f>VLOOKUP($A$9:$A$93,dt!$A$2:$R$78,18,FALSE)</f>
        <v>35</v>
      </c>
    </row>
    <row r="41" spans="1:18" ht="20.45" customHeight="1">
      <c r="A41" s="3" t="s">
        <v>69</v>
      </c>
      <c r="B41" s="3">
        <f>VLOOKUP($A$9:$A$93,dt!$A$2:$R$78,2,FALSE)</f>
        <v>108430</v>
      </c>
      <c r="C41" s="3">
        <f>VLOOKUP($A$9:$A$93,dt!$A$2:$R$78,3,FALSE)</f>
        <v>185797</v>
      </c>
      <c r="D41" s="3">
        <f>VLOOKUP($A$9:$A$93,dt!$A$2:$R$78,4,FALSE)</f>
        <v>29606</v>
      </c>
      <c r="E41" s="3">
        <f>VLOOKUP($A$9:$A$93,dt!$A$2:$R$78,5,FALSE)</f>
        <v>7683</v>
      </c>
      <c r="F41" s="3">
        <f>VLOOKUP($A$9:$A$93,dt!$A$2:$R$78,6,FALSE)</f>
        <v>229</v>
      </c>
      <c r="G41" s="3">
        <f>VLOOKUP($A$9:$A$93,dt!$A$2:$R$78,7,FALSE)</f>
        <v>69571</v>
      </c>
      <c r="H41" s="3">
        <f>VLOOKUP($A$9:$A$93,dt!$A$2:$R$78,8,FALSE)</f>
        <v>13287</v>
      </c>
      <c r="I41" s="3">
        <f>VLOOKUP($A$9:$A$93,dt!$A$2:$R$78,9,FALSE)</f>
        <v>190617</v>
      </c>
      <c r="J41" s="3">
        <f>VLOOKUP($A$9:$A$93,dt!$A$2:$R$78,10,FALSE)</f>
        <v>3571</v>
      </c>
      <c r="K41" s="3">
        <f>VLOOKUP($A$9:$A$93,dt!$A$2:$R$78,11,FALSE)</f>
        <v>5223992</v>
      </c>
      <c r="L41" s="3">
        <f>VLOOKUP($A$9:$A$93,dt!$A$2:$R$78,12,FALSE)</f>
        <v>95375</v>
      </c>
      <c r="M41" s="3">
        <f>VLOOKUP($A$9:$A$93,dt!$A$2:$R$78,13,FALSE)</f>
        <v>483037</v>
      </c>
      <c r="N41" s="3">
        <f>VLOOKUP($A$9:$A$93,dt!$A$2:$R$78,14,FALSE)</f>
        <v>19021</v>
      </c>
      <c r="O41" s="3">
        <f>VLOOKUP($A$9:$A$93,dt!$A$2:$R$78,15,FALSE)</f>
        <v>20233</v>
      </c>
      <c r="P41" s="3">
        <f>VLOOKUP($A$9:$A$93,dt!$A$2:$R$78,16,FALSE)</f>
        <v>952</v>
      </c>
      <c r="Q41" s="3">
        <f>VLOOKUP($A$9:$A$93,dt!$A$2:$R$78,17,FALSE)</f>
        <v>332</v>
      </c>
      <c r="R41" s="3">
        <f>VLOOKUP($A$9:$A$93,dt!$A$2:$R$78,18,FALSE)</f>
        <v>30</v>
      </c>
    </row>
    <row r="42" spans="1:18" ht="20.45" customHeight="1">
      <c r="A42" s="3" t="s">
        <v>70</v>
      </c>
      <c r="B42" s="3">
        <f>VLOOKUP($A$9:$A$93,dt!$A$2:$R$78,2,FALSE)</f>
        <v>41507</v>
      </c>
      <c r="C42" s="3">
        <f>VLOOKUP($A$9:$A$93,dt!$A$2:$R$78,3,FALSE)</f>
        <v>48979</v>
      </c>
      <c r="D42" s="3">
        <f>VLOOKUP($A$9:$A$93,dt!$A$2:$R$78,4,FALSE)</f>
        <v>5855</v>
      </c>
      <c r="E42" s="3">
        <f>VLOOKUP($A$9:$A$93,dt!$A$2:$R$78,5,FALSE)</f>
        <v>6738</v>
      </c>
      <c r="F42" s="3">
        <f>VLOOKUP($A$9:$A$93,dt!$A$2:$R$78,6,FALSE)</f>
        <v>83</v>
      </c>
      <c r="G42" s="3">
        <f>VLOOKUP($A$9:$A$93,dt!$A$2:$R$78,7,FALSE)</f>
        <v>14182</v>
      </c>
      <c r="H42" s="3">
        <f>VLOOKUP($A$9:$A$93,dt!$A$2:$R$78,8,FALSE)</f>
        <v>1769</v>
      </c>
      <c r="I42" s="3">
        <f>VLOOKUP($A$9:$A$93,dt!$A$2:$R$78,9,FALSE)</f>
        <v>69402</v>
      </c>
      <c r="J42" s="3">
        <f>VLOOKUP($A$9:$A$93,dt!$A$2:$R$78,10,FALSE)</f>
        <v>1095</v>
      </c>
      <c r="K42" s="3">
        <f>VLOOKUP($A$9:$A$93,dt!$A$2:$R$78,11,FALSE)</f>
        <v>1657937</v>
      </c>
      <c r="L42" s="3">
        <f>VLOOKUP($A$9:$A$93,dt!$A$2:$R$78,12,FALSE)</f>
        <v>37735</v>
      </c>
      <c r="M42" s="3">
        <f>VLOOKUP($A$9:$A$93,dt!$A$2:$R$78,13,FALSE)</f>
        <v>192965</v>
      </c>
      <c r="N42" s="3">
        <f>VLOOKUP($A$9:$A$93,dt!$A$2:$R$78,14,FALSE)</f>
        <v>9295</v>
      </c>
      <c r="O42" s="3">
        <f>VLOOKUP($A$9:$A$93,dt!$A$2:$R$78,15,FALSE)</f>
        <v>10346</v>
      </c>
      <c r="P42" s="3">
        <f>VLOOKUP($A$9:$A$93,dt!$A$2:$R$78,16,FALSE)</f>
        <v>409</v>
      </c>
      <c r="Q42" s="3">
        <f>VLOOKUP($A$9:$A$93,dt!$A$2:$R$78,17,FALSE)</f>
        <v>395</v>
      </c>
      <c r="R42" s="3">
        <f>VLOOKUP($A$9:$A$93,dt!$A$2:$R$78,18,FALSE)</f>
        <v>25</v>
      </c>
    </row>
    <row r="43" spans="1:18" ht="20.45" customHeight="1">
      <c r="A43" s="3" t="s">
        <v>71</v>
      </c>
      <c r="B43" s="3">
        <f>VLOOKUP($A$9:$A$93,dt!$A$2:$R$78,2,FALSE)</f>
        <v>34376</v>
      </c>
      <c r="C43" s="3">
        <f>VLOOKUP($A$9:$A$93,dt!$A$2:$R$78,3,FALSE)</f>
        <v>57729</v>
      </c>
      <c r="D43" s="3">
        <f>VLOOKUP($A$9:$A$93,dt!$A$2:$R$78,4,FALSE)</f>
        <v>9578</v>
      </c>
      <c r="E43" s="3">
        <f>VLOOKUP($A$9:$A$93,dt!$A$2:$R$78,5,FALSE)</f>
        <v>27</v>
      </c>
      <c r="F43" s="3">
        <f>VLOOKUP($A$9:$A$93,dt!$A$2:$R$78,6,FALSE)</f>
        <v>4</v>
      </c>
      <c r="G43" s="3">
        <f>VLOOKUP($A$9:$A$93,dt!$A$2:$R$78,7,FALSE)</f>
        <v>16141</v>
      </c>
      <c r="H43" s="3">
        <f>VLOOKUP($A$9:$A$93,dt!$A$2:$R$78,8,FALSE)</f>
        <v>2728</v>
      </c>
      <c r="I43" s="3">
        <f>VLOOKUP($A$9:$A$93,dt!$A$2:$R$78,9,FALSE)</f>
        <v>109701</v>
      </c>
      <c r="J43" s="3">
        <f>VLOOKUP($A$9:$A$93,dt!$A$2:$R$78,10,FALSE)</f>
        <v>1187</v>
      </c>
      <c r="K43" s="3">
        <f>VLOOKUP($A$9:$A$93,dt!$A$2:$R$78,11,FALSE)</f>
        <v>1847711</v>
      </c>
      <c r="L43" s="3">
        <f>VLOOKUP($A$9:$A$93,dt!$A$2:$R$78,12,FALSE)</f>
        <v>30273</v>
      </c>
      <c r="M43" s="3">
        <f>VLOOKUP($A$9:$A$93,dt!$A$2:$R$78,13,FALSE)</f>
        <v>219118</v>
      </c>
      <c r="N43" s="3">
        <f>VLOOKUP($A$9:$A$93,dt!$A$2:$R$78,14,FALSE)</f>
        <v>7735</v>
      </c>
      <c r="O43" s="3">
        <f>VLOOKUP($A$9:$A$93,dt!$A$2:$R$78,15,FALSE)</f>
        <v>8627</v>
      </c>
      <c r="P43" s="3">
        <f>VLOOKUP($A$9:$A$93,dt!$A$2:$R$78,16,FALSE)</f>
        <v>413</v>
      </c>
      <c r="Q43" s="3">
        <f>VLOOKUP($A$9:$A$93,dt!$A$2:$R$78,17,FALSE)</f>
        <v>469</v>
      </c>
      <c r="R43" s="3">
        <f>VLOOKUP($A$9:$A$93,dt!$A$2:$R$78,18,FALSE)</f>
        <v>17</v>
      </c>
    </row>
    <row r="44" spans="1:18" ht="20.45" customHeight="1">
      <c r="A44" s="3" t="s">
        <v>72</v>
      </c>
      <c r="B44" s="3">
        <f>VLOOKUP($A$9:$A$93,dt!$A$2:$R$78,2,FALSE)</f>
        <v>101747</v>
      </c>
      <c r="C44" s="3">
        <f>VLOOKUP($A$9:$A$93,dt!$A$2:$R$78,3,FALSE)</f>
        <v>349668</v>
      </c>
      <c r="D44" s="3">
        <f>VLOOKUP($A$9:$A$93,dt!$A$2:$R$78,4,FALSE)</f>
        <v>63804</v>
      </c>
      <c r="E44" s="3">
        <f>VLOOKUP($A$9:$A$93,dt!$A$2:$R$78,5,FALSE)</f>
        <v>8968</v>
      </c>
      <c r="F44" s="3">
        <f>VLOOKUP($A$9:$A$93,dt!$A$2:$R$78,6,FALSE)</f>
        <v>283</v>
      </c>
      <c r="G44" s="3">
        <f>VLOOKUP($A$9:$A$93,dt!$A$2:$R$78,7,FALSE)</f>
        <v>72055</v>
      </c>
      <c r="H44" s="3">
        <f>VLOOKUP($A$9:$A$93,dt!$A$2:$R$78,8,FALSE)</f>
        <v>14392</v>
      </c>
      <c r="I44" s="3">
        <f>VLOOKUP($A$9:$A$93,dt!$A$2:$R$78,9,FALSE)</f>
        <v>131217</v>
      </c>
      <c r="J44" s="3">
        <f>VLOOKUP($A$9:$A$93,dt!$A$2:$R$78,10,FALSE)</f>
        <v>3685</v>
      </c>
      <c r="K44" s="3">
        <f>VLOOKUP($A$9:$A$93,dt!$A$2:$R$78,11,FALSE)</f>
        <v>4677056</v>
      </c>
      <c r="L44" s="3">
        <f>VLOOKUP($A$9:$A$93,dt!$A$2:$R$78,12,FALSE)</f>
        <v>74826</v>
      </c>
      <c r="M44" s="3">
        <f>VLOOKUP($A$9:$A$93,dt!$A$2:$R$78,13,FALSE)</f>
        <v>415910</v>
      </c>
      <c r="N44" s="3">
        <f>VLOOKUP($A$9:$A$93,dt!$A$2:$R$78,14,FALSE)</f>
        <v>13704</v>
      </c>
      <c r="O44" s="3">
        <f>VLOOKUP($A$9:$A$93,dt!$A$2:$R$78,15,FALSE)</f>
        <v>12463</v>
      </c>
      <c r="P44" s="3">
        <f>VLOOKUP($A$9:$A$93,dt!$A$2:$R$78,16,FALSE)</f>
        <v>485</v>
      </c>
      <c r="Q44" s="3">
        <f>VLOOKUP($A$9:$A$93,dt!$A$2:$R$78,17,FALSE)</f>
        <v>477</v>
      </c>
      <c r="R44" s="3">
        <f>VLOOKUP($A$9:$A$93,dt!$A$2:$R$78,18,FALSE)</f>
        <v>24</v>
      </c>
    </row>
    <row r="45" spans="1:18" ht="20.45" customHeight="1">
      <c r="A45" s="3" t="s">
        <v>73</v>
      </c>
      <c r="B45" s="3">
        <f>VLOOKUP($A$9:$A$93,dt!$A$2:$R$78,2,FALSE)</f>
        <v>132089</v>
      </c>
      <c r="C45" s="3">
        <f>VLOOKUP($A$9:$A$93,dt!$A$2:$R$78,3,FALSE)</f>
        <v>394097</v>
      </c>
      <c r="D45" s="3">
        <f>VLOOKUP($A$9:$A$93,dt!$A$2:$R$78,4,FALSE)</f>
        <v>86273</v>
      </c>
      <c r="E45" s="3">
        <f>VLOOKUP($A$9:$A$93,dt!$A$2:$R$78,5,FALSE)</f>
        <v>771</v>
      </c>
      <c r="F45" s="3">
        <f>VLOOKUP($A$9:$A$93,dt!$A$2:$R$78,6,FALSE)</f>
        <v>88</v>
      </c>
      <c r="G45" s="3">
        <f>VLOOKUP($A$9:$A$93,dt!$A$2:$R$78,7,FALSE)</f>
        <v>76261</v>
      </c>
      <c r="H45" s="3">
        <f>VLOOKUP($A$9:$A$93,dt!$A$2:$R$78,8,FALSE)</f>
        <v>19946</v>
      </c>
      <c r="I45" s="3">
        <f>VLOOKUP($A$9:$A$93,dt!$A$2:$R$78,9,FALSE)</f>
        <v>135621</v>
      </c>
      <c r="J45" s="3">
        <f>VLOOKUP($A$9:$A$93,dt!$A$2:$R$78,10,FALSE)</f>
        <v>4530</v>
      </c>
      <c r="K45" s="3">
        <f>VLOOKUP($A$9:$A$93,dt!$A$2:$R$78,11,FALSE)</f>
        <v>4420549</v>
      </c>
      <c r="L45" s="3">
        <f>VLOOKUP($A$9:$A$93,dt!$A$2:$R$78,12,FALSE)</f>
        <v>92719</v>
      </c>
      <c r="M45" s="3">
        <f>VLOOKUP($A$9:$A$93,dt!$A$2:$R$78,13,FALSE)</f>
        <v>561492</v>
      </c>
      <c r="N45" s="3">
        <f>VLOOKUP($A$9:$A$93,dt!$A$2:$R$78,14,FALSE)</f>
        <v>19675</v>
      </c>
      <c r="O45" s="3">
        <f>VLOOKUP($A$9:$A$93,dt!$A$2:$R$78,15,FALSE)</f>
        <v>6273</v>
      </c>
      <c r="P45" s="3">
        <f>VLOOKUP($A$9:$A$93,dt!$A$2:$R$78,16,FALSE)</f>
        <v>389</v>
      </c>
      <c r="Q45" s="3">
        <f>VLOOKUP($A$9:$A$93,dt!$A$2:$R$78,17,FALSE)</f>
        <v>486</v>
      </c>
      <c r="R45" s="3">
        <f>VLOOKUP($A$9:$A$93,dt!$A$2:$R$78,18,FALSE)</f>
        <v>72</v>
      </c>
    </row>
    <row r="46" spans="1:18" ht="20.45" customHeight="1">
      <c r="A46" s="3" t="s">
        <v>74</v>
      </c>
      <c r="B46" s="3">
        <f>VLOOKUP($A$9:$A$93,dt!$A$2:$R$78,2,FALSE)</f>
        <v>92020</v>
      </c>
      <c r="C46" s="3">
        <f>VLOOKUP($A$9:$A$93,dt!$A$2:$R$78,3,FALSE)</f>
        <v>155365</v>
      </c>
      <c r="D46" s="3">
        <f>VLOOKUP($A$9:$A$93,dt!$A$2:$R$78,4,FALSE)</f>
        <v>31807</v>
      </c>
      <c r="E46" s="3">
        <f>VLOOKUP($A$9:$A$93,dt!$A$2:$R$78,5,FALSE)</f>
        <v>755</v>
      </c>
      <c r="F46" s="3">
        <f>VLOOKUP($A$9:$A$93,dt!$A$2:$R$78,6,FALSE)</f>
        <v>62</v>
      </c>
      <c r="G46" s="3">
        <f>VLOOKUP($A$9:$A$93,dt!$A$2:$R$78,7,FALSE)</f>
        <v>36490</v>
      </c>
      <c r="H46" s="3">
        <f>VLOOKUP($A$9:$A$93,dt!$A$2:$R$78,8,FALSE)</f>
        <v>7641</v>
      </c>
      <c r="I46" s="3">
        <f>VLOOKUP($A$9:$A$93,dt!$A$2:$R$78,9,FALSE)</f>
        <v>84719</v>
      </c>
      <c r="J46" s="3">
        <f>VLOOKUP($A$9:$A$93,dt!$A$2:$R$78,10,FALSE)</f>
        <v>3675</v>
      </c>
      <c r="K46" s="3">
        <f>VLOOKUP($A$9:$A$93,dt!$A$2:$R$78,11,FALSE)</f>
        <v>3280548</v>
      </c>
      <c r="L46" s="3">
        <f>VLOOKUP($A$9:$A$93,dt!$A$2:$R$78,12,FALSE)</f>
        <v>80719</v>
      </c>
      <c r="M46" s="3">
        <f>VLOOKUP($A$9:$A$93,dt!$A$2:$R$78,13,FALSE)</f>
        <v>337128</v>
      </c>
      <c r="N46" s="3">
        <f>VLOOKUP($A$9:$A$93,dt!$A$2:$R$78,14,FALSE)</f>
        <v>12751</v>
      </c>
      <c r="O46" s="3">
        <f>VLOOKUP($A$9:$A$93,dt!$A$2:$R$78,15,FALSE)</f>
        <v>6946</v>
      </c>
      <c r="P46" s="3">
        <f>VLOOKUP($A$9:$A$93,dt!$A$2:$R$78,16,FALSE)</f>
        <v>411</v>
      </c>
      <c r="Q46" s="3">
        <f>VLOOKUP($A$9:$A$93,dt!$A$2:$R$78,17,FALSE)</f>
        <v>132</v>
      </c>
      <c r="R46" s="3">
        <f>VLOOKUP($A$9:$A$93,dt!$A$2:$R$78,18,FALSE)</f>
        <v>15</v>
      </c>
    </row>
    <row r="47" spans="1:18" ht="20.45" customHeight="1">
      <c r="A47" s="3" t="s">
        <v>75</v>
      </c>
      <c r="B47" s="3">
        <f>VLOOKUP($A$9:$A$93,dt!$A$2:$R$78,2,FALSE)</f>
        <v>111247</v>
      </c>
      <c r="C47" s="3">
        <f>VLOOKUP($A$9:$A$93,dt!$A$2:$R$78,3,FALSE)</f>
        <v>289400</v>
      </c>
      <c r="D47" s="3">
        <f>VLOOKUP($A$9:$A$93,dt!$A$2:$R$78,4,FALSE)</f>
        <v>56317</v>
      </c>
      <c r="E47" s="3">
        <f>VLOOKUP($A$9:$A$93,dt!$A$2:$R$78,5,FALSE)</f>
        <v>4774</v>
      </c>
      <c r="F47" s="3">
        <f>VLOOKUP($A$9:$A$93,dt!$A$2:$R$78,6,FALSE)</f>
        <v>192</v>
      </c>
      <c r="G47" s="3">
        <f>VLOOKUP($A$9:$A$93,dt!$A$2:$R$78,7,FALSE)</f>
        <v>98340</v>
      </c>
      <c r="H47" s="3">
        <f>VLOOKUP($A$9:$A$93,dt!$A$2:$R$78,8,FALSE)</f>
        <v>18813</v>
      </c>
      <c r="I47" s="3">
        <f>VLOOKUP($A$9:$A$93,dt!$A$2:$R$78,9,FALSE)</f>
        <v>89853</v>
      </c>
      <c r="J47" s="3">
        <f>VLOOKUP($A$9:$A$93,dt!$A$2:$R$78,10,FALSE)</f>
        <v>3975</v>
      </c>
      <c r="K47" s="3">
        <f>VLOOKUP($A$9:$A$93,dt!$A$2:$R$78,11,FALSE)</f>
        <v>3230590</v>
      </c>
      <c r="L47" s="3">
        <f>VLOOKUP($A$9:$A$93,dt!$A$2:$R$78,12,FALSE)</f>
        <v>82555</v>
      </c>
      <c r="M47" s="3">
        <f>VLOOKUP($A$9:$A$93,dt!$A$2:$R$78,13,FALSE)</f>
        <v>320431</v>
      </c>
      <c r="N47" s="3">
        <f>VLOOKUP($A$9:$A$93,dt!$A$2:$R$78,14,FALSE)</f>
        <v>17641</v>
      </c>
      <c r="O47" s="3">
        <f>VLOOKUP($A$9:$A$93,dt!$A$2:$R$78,15,FALSE)</f>
        <v>7977</v>
      </c>
      <c r="P47" s="3">
        <f>VLOOKUP($A$9:$A$93,dt!$A$2:$R$78,16,FALSE)</f>
        <v>482</v>
      </c>
      <c r="Q47" s="3">
        <f>VLOOKUP($A$9:$A$93,dt!$A$2:$R$78,17,FALSE)</f>
        <v>172</v>
      </c>
      <c r="R47" s="3">
        <f>VLOOKUP($A$9:$A$93,dt!$A$2:$R$78,18,FALSE)</f>
        <v>17</v>
      </c>
    </row>
    <row r="48" spans="1:18" ht="20.45" customHeight="1">
      <c r="A48" s="3" t="s">
        <v>76</v>
      </c>
      <c r="B48" s="3">
        <f>VLOOKUP($A$9:$A$93,dt!$A$2:$R$78,2,FALSE)</f>
        <v>70887</v>
      </c>
      <c r="C48" s="3">
        <f>VLOOKUP($A$9:$A$93,dt!$A$2:$R$78,3,FALSE)</f>
        <v>153676</v>
      </c>
      <c r="D48" s="3">
        <f>VLOOKUP($A$9:$A$93,dt!$A$2:$R$78,4,FALSE)</f>
        <v>30595</v>
      </c>
      <c r="E48" s="3">
        <f>VLOOKUP($A$9:$A$93,dt!$A$2:$R$78,5,FALSE)</f>
        <v>12</v>
      </c>
      <c r="F48" s="3">
        <f>VLOOKUP($A$9:$A$93,dt!$A$2:$R$78,6,FALSE)</f>
        <v>1</v>
      </c>
      <c r="G48" s="3">
        <f>VLOOKUP($A$9:$A$93,dt!$A$2:$R$78,7,FALSE)</f>
        <v>78397</v>
      </c>
      <c r="H48" s="3">
        <f>VLOOKUP($A$9:$A$93,dt!$A$2:$R$78,8,FALSE)</f>
        <v>14964</v>
      </c>
      <c r="I48" s="3">
        <f>VLOOKUP($A$9:$A$93,dt!$A$2:$R$78,9,FALSE)</f>
        <v>111131</v>
      </c>
      <c r="J48" s="3">
        <f>VLOOKUP($A$9:$A$93,dt!$A$2:$R$78,10,FALSE)</f>
        <v>3660</v>
      </c>
      <c r="K48" s="3">
        <f>VLOOKUP($A$9:$A$93,dt!$A$2:$R$78,11,FALSE)</f>
        <v>2631671</v>
      </c>
      <c r="L48" s="3">
        <f>VLOOKUP($A$9:$A$93,dt!$A$2:$R$78,12,FALSE)</f>
        <v>53732</v>
      </c>
      <c r="M48" s="3">
        <f>VLOOKUP($A$9:$A$93,dt!$A$2:$R$78,13,FALSE)</f>
        <v>143789</v>
      </c>
      <c r="N48" s="3">
        <f>VLOOKUP($A$9:$A$93,dt!$A$2:$R$78,14,FALSE)</f>
        <v>7720</v>
      </c>
      <c r="O48" s="3">
        <f>VLOOKUP($A$9:$A$93,dt!$A$2:$R$78,15,FALSE)</f>
        <v>6368</v>
      </c>
      <c r="P48" s="3">
        <f>VLOOKUP($A$9:$A$93,dt!$A$2:$R$78,16,FALSE)</f>
        <v>387</v>
      </c>
      <c r="Q48" s="3">
        <f>VLOOKUP($A$9:$A$93,dt!$A$2:$R$78,17,FALSE)</f>
        <v>140</v>
      </c>
      <c r="R48" s="3">
        <f>VLOOKUP($A$9:$A$93,dt!$A$2:$R$78,18,FALSE)</f>
        <v>7</v>
      </c>
    </row>
    <row r="49" spans="1:18" ht="20.45" customHeight="1">
      <c r="A49" s="3" t="s">
        <v>77</v>
      </c>
      <c r="B49" s="3">
        <f>VLOOKUP($A$9:$A$93,dt!$A$2:$R$78,2,FALSE)</f>
        <v>29241</v>
      </c>
      <c r="C49" s="3">
        <f>VLOOKUP($A$9:$A$93,dt!$A$2:$R$78,3,FALSE)</f>
        <v>88399</v>
      </c>
      <c r="D49" s="3">
        <f>VLOOKUP($A$9:$A$93,dt!$A$2:$R$78,4,FALSE)</f>
        <v>20002</v>
      </c>
      <c r="E49" s="3">
        <f>VLOOKUP($A$9:$A$93,dt!$A$2:$R$78,5,FALSE)</f>
        <v>0</v>
      </c>
      <c r="F49" s="3">
        <f>VLOOKUP($A$9:$A$93,dt!$A$2:$R$78,6,FALSE)</f>
        <v>0</v>
      </c>
      <c r="G49" s="3">
        <f>VLOOKUP($A$9:$A$93,dt!$A$2:$R$78,7,FALSE)</f>
        <v>17510</v>
      </c>
      <c r="H49" s="3">
        <f>VLOOKUP($A$9:$A$93,dt!$A$2:$R$78,8,FALSE)</f>
        <v>4384</v>
      </c>
      <c r="I49" s="3">
        <f>VLOOKUP($A$9:$A$93,dt!$A$2:$R$78,9,FALSE)</f>
        <v>38965</v>
      </c>
      <c r="J49" s="3">
        <f>VLOOKUP($A$9:$A$93,dt!$A$2:$R$78,10,FALSE)</f>
        <v>1725</v>
      </c>
      <c r="K49" s="3">
        <f>VLOOKUP($A$9:$A$93,dt!$A$2:$R$78,11,FALSE)</f>
        <v>1045654</v>
      </c>
      <c r="L49" s="3">
        <f>VLOOKUP($A$9:$A$93,dt!$A$2:$R$78,12,FALSE)</f>
        <v>21906</v>
      </c>
      <c r="M49" s="3">
        <f>VLOOKUP($A$9:$A$93,dt!$A$2:$R$78,13,FALSE)</f>
        <v>43985</v>
      </c>
      <c r="N49" s="3">
        <f>VLOOKUP($A$9:$A$93,dt!$A$2:$R$78,14,FALSE)</f>
        <v>2109</v>
      </c>
      <c r="O49" s="3">
        <f>VLOOKUP($A$9:$A$93,dt!$A$2:$R$78,15,FALSE)</f>
        <v>2691</v>
      </c>
      <c r="P49" s="3">
        <f>VLOOKUP($A$9:$A$93,dt!$A$2:$R$78,16,FALSE)</f>
        <v>168</v>
      </c>
      <c r="Q49" s="3">
        <f>VLOOKUP($A$9:$A$93,dt!$A$2:$R$78,17,FALSE)</f>
        <v>57</v>
      </c>
      <c r="R49" s="3">
        <f>VLOOKUP($A$9:$A$93,dt!$A$2:$R$78,18,FALSE)</f>
        <v>6</v>
      </c>
    </row>
    <row r="50" spans="1:18" ht="20.45" customHeight="1">
      <c r="A50" s="13" t="s">
        <v>18</v>
      </c>
      <c r="B50" s="1">
        <f>SUM(B51:B58)</f>
        <v>384757</v>
      </c>
      <c r="C50" s="1">
        <f t="shared" ref="C50:R50" si="5">SUM(C51:C58)</f>
        <v>686463</v>
      </c>
      <c r="D50" s="1">
        <f t="shared" si="5"/>
        <v>71796</v>
      </c>
      <c r="E50" s="1">
        <f t="shared" si="5"/>
        <v>85945</v>
      </c>
      <c r="F50" s="1">
        <f t="shared" si="5"/>
        <v>1933</v>
      </c>
      <c r="G50" s="1">
        <f t="shared" si="5"/>
        <v>162672</v>
      </c>
      <c r="H50" s="1">
        <f t="shared" si="5"/>
        <v>18417</v>
      </c>
      <c r="I50" s="1">
        <f t="shared" si="5"/>
        <v>791033</v>
      </c>
      <c r="J50" s="1">
        <f t="shared" si="5"/>
        <v>37438</v>
      </c>
      <c r="K50" s="1">
        <f t="shared" si="5"/>
        <v>29755523</v>
      </c>
      <c r="L50" s="1">
        <f t="shared" si="5"/>
        <v>353100</v>
      </c>
      <c r="M50" s="1">
        <f t="shared" si="5"/>
        <v>524320</v>
      </c>
      <c r="N50" s="1">
        <f t="shared" si="5"/>
        <v>15791</v>
      </c>
      <c r="O50" s="1">
        <f t="shared" si="5"/>
        <v>30447</v>
      </c>
      <c r="P50" s="1">
        <f t="shared" si="5"/>
        <v>1892</v>
      </c>
      <c r="Q50" s="1">
        <f t="shared" si="5"/>
        <v>2648</v>
      </c>
      <c r="R50" s="1">
        <f t="shared" si="5"/>
        <v>170</v>
      </c>
    </row>
    <row r="51" spans="1:18" ht="20.45" customHeight="1">
      <c r="A51" s="3" t="s">
        <v>58</v>
      </c>
      <c r="B51" s="3">
        <f>VLOOKUP($A$9:$A$93,dt!$A$2:$R$78,2,FALSE)</f>
        <v>73713</v>
      </c>
      <c r="C51" s="3">
        <f>VLOOKUP($A$9:$A$93,dt!$A$2:$R$78,3,FALSE)</f>
        <v>185772</v>
      </c>
      <c r="D51" s="3">
        <f>VLOOKUP($A$9:$A$93,dt!$A$2:$R$78,4,FALSE)</f>
        <v>17023</v>
      </c>
      <c r="E51" s="3">
        <f>VLOOKUP($A$9:$A$93,dt!$A$2:$R$78,5,FALSE)</f>
        <v>53230</v>
      </c>
      <c r="F51" s="3">
        <f>VLOOKUP($A$9:$A$93,dt!$A$2:$R$78,6,FALSE)</f>
        <v>1210</v>
      </c>
      <c r="G51" s="3">
        <f>VLOOKUP($A$9:$A$93,dt!$A$2:$R$78,7,FALSE)</f>
        <v>51970</v>
      </c>
      <c r="H51" s="3">
        <f>VLOOKUP($A$9:$A$93,dt!$A$2:$R$78,8,FALSE)</f>
        <v>5577</v>
      </c>
      <c r="I51" s="3">
        <f>VLOOKUP($A$9:$A$93,dt!$A$2:$R$78,9,FALSE)</f>
        <v>283654</v>
      </c>
      <c r="J51" s="3">
        <f>VLOOKUP($A$9:$A$93,dt!$A$2:$R$78,10,FALSE)</f>
        <v>13451</v>
      </c>
      <c r="K51" s="3">
        <f>VLOOKUP($A$9:$A$93,dt!$A$2:$R$78,11,FALSE)</f>
        <v>7407883</v>
      </c>
      <c r="L51" s="3">
        <f>VLOOKUP($A$9:$A$93,dt!$A$2:$R$78,12,FALSE)</f>
        <v>63628</v>
      </c>
      <c r="M51" s="3">
        <f>VLOOKUP($A$9:$A$93,dt!$A$2:$R$78,13,FALSE)</f>
        <v>82020</v>
      </c>
      <c r="N51" s="3">
        <f>VLOOKUP($A$9:$A$93,dt!$A$2:$R$78,14,FALSE)</f>
        <v>2124</v>
      </c>
      <c r="O51" s="3">
        <f>VLOOKUP($A$9:$A$93,dt!$A$2:$R$78,15,FALSE)</f>
        <v>7909</v>
      </c>
      <c r="P51" s="3">
        <f>VLOOKUP($A$9:$A$93,dt!$A$2:$R$78,16,FALSE)</f>
        <v>554</v>
      </c>
      <c r="Q51" s="3">
        <f>VLOOKUP($A$9:$A$93,dt!$A$2:$R$78,17,FALSE)</f>
        <v>514</v>
      </c>
      <c r="R51" s="3">
        <f>VLOOKUP($A$9:$A$93,dt!$A$2:$R$78,18,FALSE)</f>
        <v>62</v>
      </c>
    </row>
    <row r="52" spans="1:18" ht="20.45" customHeight="1">
      <c r="A52" s="3" t="s">
        <v>59</v>
      </c>
      <c r="B52" s="3">
        <f>VLOOKUP($A$9:$A$93,dt!$A$2:$R$78,2,FALSE)</f>
        <v>36881</v>
      </c>
      <c r="C52" s="3">
        <f>VLOOKUP($A$9:$A$93,dt!$A$2:$R$78,3,FALSE)</f>
        <v>33964</v>
      </c>
      <c r="D52" s="3">
        <f>VLOOKUP($A$9:$A$93,dt!$A$2:$R$78,4,FALSE)</f>
        <v>3318</v>
      </c>
      <c r="E52" s="3">
        <f>VLOOKUP($A$9:$A$93,dt!$A$2:$R$78,5,FALSE)</f>
        <v>24541</v>
      </c>
      <c r="F52" s="3">
        <f>VLOOKUP($A$9:$A$93,dt!$A$2:$R$78,6,FALSE)</f>
        <v>459</v>
      </c>
      <c r="G52" s="3">
        <f>VLOOKUP($A$9:$A$93,dt!$A$2:$R$78,7,FALSE)</f>
        <v>6193</v>
      </c>
      <c r="H52" s="3">
        <f>VLOOKUP($A$9:$A$93,dt!$A$2:$R$78,8,FALSE)</f>
        <v>541</v>
      </c>
      <c r="I52" s="3">
        <f>VLOOKUP($A$9:$A$93,dt!$A$2:$R$78,9,FALSE)</f>
        <v>100191</v>
      </c>
      <c r="J52" s="3">
        <f>VLOOKUP($A$9:$A$93,dt!$A$2:$R$78,10,FALSE)</f>
        <v>2476</v>
      </c>
      <c r="K52" s="3">
        <f>VLOOKUP($A$9:$A$93,dt!$A$2:$R$78,11,FALSE)</f>
        <v>4397881</v>
      </c>
      <c r="L52" s="3">
        <f>VLOOKUP($A$9:$A$93,dt!$A$2:$R$78,12,FALSE)</f>
        <v>35593</v>
      </c>
      <c r="M52" s="3">
        <f>VLOOKUP($A$9:$A$93,dt!$A$2:$R$78,13,FALSE)</f>
        <v>20132</v>
      </c>
      <c r="N52" s="3">
        <f>VLOOKUP($A$9:$A$93,dt!$A$2:$R$78,14,FALSE)</f>
        <v>440</v>
      </c>
      <c r="O52" s="3">
        <f>VLOOKUP($A$9:$A$93,dt!$A$2:$R$78,15,FALSE)</f>
        <v>1212</v>
      </c>
      <c r="P52" s="3">
        <f>VLOOKUP($A$9:$A$93,dt!$A$2:$R$78,16,FALSE)</f>
        <v>50</v>
      </c>
      <c r="Q52" s="3">
        <f>VLOOKUP($A$9:$A$93,dt!$A$2:$R$78,17,FALSE)</f>
        <v>110</v>
      </c>
      <c r="R52" s="3">
        <f>VLOOKUP($A$9:$A$93,dt!$A$2:$R$78,18,FALSE)</f>
        <v>7</v>
      </c>
    </row>
    <row r="53" spans="1:18" ht="20.45" customHeight="1">
      <c r="A53" s="3" t="s">
        <v>60</v>
      </c>
      <c r="B53" s="3">
        <f>VLOOKUP($A$9:$A$93,dt!$A$2:$R$78,2,FALSE)</f>
        <v>53022</v>
      </c>
      <c r="C53" s="3">
        <f>VLOOKUP($A$9:$A$93,dt!$A$2:$R$78,3,FALSE)</f>
        <v>156213</v>
      </c>
      <c r="D53" s="3">
        <f>VLOOKUP($A$9:$A$93,dt!$A$2:$R$78,4,FALSE)</f>
        <v>15788</v>
      </c>
      <c r="E53" s="3">
        <f>VLOOKUP($A$9:$A$93,dt!$A$2:$R$78,5,FALSE)</f>
        <v>2684</v>
      </c>
      <c r="F53" s="3">
        <f>VLOOKUP($A$9:$A$93,dt!$A$2:$R$78,6,FALSE)</f>
        <v>58</v>
      </c>
      <c r="G53" s="3">
        <f>VLOOKUP($A$9:$A$93,dt!$A$2:$R$78,7,FALSE)</f>
        <v>16458</v>
      </c>
      <c r="H53" s="3">
        <f>VLOOKUP($A$9:$A$93,dt!$A$2:$R$78,8,FALSE)</f>
        <v>1683</v>
      </c>
      <c r="I53" s="3">
        <f>VLOOKUP($A$9:$A$93,dt!$A$2:$R$78,9,FALSE)</f>
        <v>160888</v>
      </c>
      <c r="J53" s="3">
        <f>VLOOKUP($A$9:$A$93,dt!$A$2:$R$78,10,FALSE)</f>
        <v>2426</v>
      </c>
      <c r="K53" s="3">
        <f>VLOOKUP($A$9:$A$93,dt!$A$2:$R$78,11,FALSE)</f>
        <v>5166872</v>
      </c>
      <c r="L53" s="3">
        <f>VLOOKUP($A$9:$A$93,dt!$A$2:$R$78,12,FALSE)</f>
        <v>45096</v>
      </c>
      <c r="M53" s="3">
        <f>VLOOKUP($A$9:$A$93,dt!$A$2:$R$78,13,FALSE)</f>
        <v>38416</v>
      </c>
      <c r="N53" s="3">
        <f>VLOOKUP($A$9:$A$93,dt!$A$2:$R$78,14,FALSE)</f>
        <v>1092</v>
      </c>
      <c r="O53" s="3">
        <f>VLOOKUP($A$9:$A$93,dt!$A$2:$R$78,15,FALSE)</f>
        <v>6263</v>
      </c>
      <c r="P53" s="3">
        <f>VLOOKUP($A$9:$A$93,dt!$A$2:$R$78,16,FALSE)</f>
        <v>243</v>
      </c>
      <c r="Q53" s="3">
        <f>VLOOKUP($A$9:$A$93,dt!$A$2:$R$78,17,FALSE)</f>
        <v>652</v>
      </c>
      <c r="R53" s="3">
        <f>VLOOKUP($A$9:$A$93,dt!$A$2:$R$78,18,FALSE)</f>
        <v>24</v>
      </c>
    </row>
    <row r="54" spans="1:18" ht="20.45" customHeight="1">
      <c r="A54" s="3" t="s">
        <v>61</v>
      </c>
      <c r="B54" s="3">
        <f>VLOOKUP($A$9:$A$93,dt!$A$2:$R$78,2,FALSE)</f>
        <v>28006</v>
      </c>
      <c r="C54" s="3">
        <f>VLOOKUP($A$9:$A$93,dt!$A$2:$R$78,3,FALSE)</f>
        <v>47041</v>
      </c>
      <c r="D54" s="3">
        <f>VLOOKUP($A$9:$A$93,dt!$A$2:$R$78,4,FALSE)</f>
        <v>4366</v>
      </c>
      <c r="E54" s="3">
        <f>VLOOKUP($A$9:$A$93,dt!$A$2:$R$78,5,FALSE)</f>
        <v>425</v>
      </c>
      <c r="F54" s="3">
        <f>VLOOKUP($A$9:$A$93,dt!$A$2:$R$78,6,FALSE)</f>
        <v>24</v>
      </c>
      <c r="G54" s="3">
        <f>VLOOKUP($A$9:$A$93,dt!$A$2:$R$78,7,FALSE)</f>
        <v>11051</v>
      </c>
      <c r="H54" s="3">
        <f>VLOOKUP($A$9:$A$93,dt!$A$2:$R$78,8,FALSE)</f>
        <v>1073</v>
      </c>
      <c r="I54" s="3">
        <f>VLOOKUP($A$9:$A$93,dt!$A$2:$R$78,9,FALSE)</f>
        <v>37507</v>
      </c>
      <c r="J54" s="3">
        <f>VLOOKUP($A$9:$A$93,dt!$A$2:$R$78,10,FALSE)</f>
        <v>829</v>
      </c>
      <c r="K54" s="3">
        <f>VLOOKUP($A$9:$A$93,dt!$A$2:$R$78,11,FALSE)</f>
        <v>1540119</v>
      </c>
      <c r="L54" s="3">
        <f>VLOOKUP($A$9:$A$93,dt!$A$2:$R$78,12,FALSE)</f>
        <v>25492</v>
      </c>
      <c r="M54" s="3">
        <f>VLOOKUP($A$9:$A$93,dt!$A$2:$R$78,13,FALSE)</f>
        <v>26945</v>
      </c>
      <c r="N54" s="3">
        <f>VLOOKUP($A$9:$A$93,dt!$A$2:$R$78,14,FALSE)</f>
        <v>845</v>
      </c>
      <c r="O54" s="3">
        <f>VLOOKUP($A$9:$A$93,dt!$A$2:$R$78,15,FALSE)</f>
        <v>1901</v>
      </c>
      <c r="P54" s="3">
        <f>VLOOKUP($A$9:$A$93,dt!$A$2:$R$78,16,FALSE)</f>
        <v>73</v>
      </c>
      <c r="Q54" s="3">
        <f>VLOOKUP($A$9:$A$93,dt!$A$2:$R$78,17,FALSE)</f>
        <v>225</v>
      </c>
      <c r="R54" s="3">
        <f>VLOOKUP($A$9:$A$93,dt!$A$2:$R$78,18,FALSE)</f>
        <v>6</v>
      </c>
    </row>
    <row r="55" spans="1:18" ht="20.45" customHeight="1">
      <c r="A55" s="3" t="s">
        <v>62</v>
      </c>
      <c r="B55" s="3">
        <f>VLOOKUP($A$9:$A$93,dt!$A$2:$R$78,2,FALSE)</f>
        <v>48634</v>
      </c>
      <c r="C55" s="3">
        <f>VLOOKUP($A$9:$A$93,dt!$A$2:$R$78,3,FALSE)</f>
        <v>63039</v>
      </c>
      <c r="D55" s="3">
        <f>VLOOKUP($A$9:$A$93,dt!$A$2:$R$78,4,FALSE)</f>
        <v>9894</v>
      </c>
      <c r="E55" s="3">
        <f>VLOOKUP($A$9:$A$93,dt!$A$2:$R$78,5,FALSE)</f>
        <v>64</v>
      </c>
      <c r="F55" s="3">
        <f>VLOOKUP($A$9:$A$93,dt!$A$2:$R$78,6,FALSE)</f>
        <v>6</v>
      </c>
      <c r="G55" s="3">
        <f>VLOOKUP($A$9:$A$93,dt!$A$2:$R$78,7,FALSE)</f>
        <v>9785</v>
      </c>
      <c r="H55" s="3">
        <f>VLOOKUP($A$9:$A$93,dt!$A$2:$R$78,8,FALSE)</f>
        <v>1613</v>
      </c>
      <c r="I55" s="3">
        <f>VLOOKUP($A$9:$A$93,dt!$A$2:$R$78,9,FALSE)</f>
        <v>63495</v>
      </c>
      <c r="J55" s="3">
        <f>VLOOKUP($A$9:$A$93,dt!$A$2:$R$78,10,FALSE)</f>
        <v>5194</v>
      </c>
      <c r="K55" s="3">
        <f>VLOOKUP($A$9:$A$93,dt!$A$2:$R$78,11,FALSE)</f>
        <v>2226344</v>
      </c>
      <c r="L55" s="3">
        <f>VLOOKUP($A$9:$A$93,dt!$A$2:$R$78,12,FALSE)</f>
        <v>45885</v>
      </c>
      <c r="M55" s="3">
        <f>VLOOKUP($A$9:$A$93,dt!$A$2:$R$78,13,FALSE)</f>
        <v>82501</v>
      </c>
      <c r="N55" s="3">
        <f>VLOOKUP($A$9:$A$93,dt!$A$2:$R$78,14,FALSE)</f>
        <v>3156</v>
      </c>
      <c r="O55" s="3">
        <f>VLOOKUP($A$9:$A$93,dt!$A$2:$R$78,15,FALSE)</f>
        <v>3002</v>
      </c>
      <c r="P55" s="3">
        <f>VLOOKUP($A$9:$A$93,dt!$A$2:$R$78,16,FALSE)</f>
        <v>299</v>
      </c>
      <c r="Q55" s="3">
        <f>VLOOKUP($A$9:$A$93,dt!$A$2:$R$78,17,FALSE)</f>
        <v>131</v>
      </c>
      <c r="R55" s="3">
        <f>VLOOKUP($A$9:$A$93,dt!$A$2:$R$78,18,FALSE)</f>
        <v>13</v>
      </c>
    </row>
    <row r="56" spans="1:18" ht="20.45" customHeight="1">
      <c r="A56" s="3" t="s">
        <v>63</v>
      </c>
      <c r="B56" s="3">
        <f>VLOOKUP($A$9:$A$93,dt!$A$2:$R$78,2,FALSE)</f>
        <v>44742</v>
      </c>
      <c r="C56" s="3">
        <f>VLOOKUP($A$9:$A$93,dt!$A$2:$R$78,3,FALSE)</f>
        <v>59461</v>
      </c>
      <c r="D56" s="3">
        <f>VLOOKUP($A$9:$A$93,dt!$A$2:$R$78,4,FALSE)</f>
        <v>6296</v>
      </c>
      <c r="E56" s="3">
        <f>VLOOKUP($A$9:$A$93,dt!$A$2:$R$78,5,FALSE)</f>
        <v>250</v>
      </c>
      <c r="F56" s="3">
        <f>VLOOKUP($A$9:$A$93,dt!$A$2:$R$78,6,FALSE)</f>
        <v>18</v>
      </c>
      <c r="G56" s="3">
        <f>VLOOKUP($A$9:$A$93,dt!$A$2:$R$78,7,FALSE)</f>
        <v>7527</v>
      </c>
      <c r="H56" s="3">
        <f>VLOOKUP($A$9:$A$93,dt!$A$2:$R$78,8,FALSE)</f>
        <v>833</v>
      </c>
      <c r="I56" s="3">
        <f>VLOOKUP($A$9:$A$93,dt!$A$2:$R$78,9,FALSE)</f>
        <v>17858</v>
      </c>
      <c r="J56" s="3">
        <f>VLOOKUP($A$9:$A$93,dt!$A$2:$R$78,10,FALSE)</f>
        <v>273</v>
      </c>
      <c r="K56" s="3">
        <f>VLOOKUP($A$9:$A$93,dt!$A$2:$R$78,11,FALSE)</f>
        <v>2417052</v>
      </c>
      <c r="L56" s="3">
        <f>VLOOKUP($A$9:$A$93,dt!$A$2:$R$78,12,FALSE)</f>
        <v>43644</v>
      </c>
      <c r="M56" s="3">
        <f>VLOOKUP($A$9:$A$93,dt!$A$2:$R$78,13,FALSE)</f>
        <v>81625</v>
      </c>
      <c r="N56" s="3">
        <f>VLOOKUP($A$9:$A$93,dt!$A$2:$R$78,14,FALSE)</f>
        <v>2248</v>
      </c>
      <c r="O56" s="3">
        <f>VLOOKUP($A$9:$A$93,dt!$A$2:$R$78,15,FALSE)</f>
        <v>1784</v>
      </c>
      <c r="P56" s="3">
        <f>VLOOKUP($A$9:$A$93,dt!$A$2:$R$78,16,FALSE)</f>
        <v>98</v>
      </c>
      <c r="Q56" s="3">
        <f>VLOOKUP($A$9:$A$93,dt!$A$2:$R$78,17,FALSE)</f>
        <v>412</v>
      </c>
      <c r="R56" s="3">
        <f>VLOOKUP($A$9:$A$93,dt!$A$2:$R$78,18,FALSE)</f>
        <v>12</v>
      </c>
    </row>
    <row r="57" spans="1:18" ht="20.45" customHeight="1">
      <c r="A57" s="3" t="s">
        <v>64</v>
      </c>
      <c r="B57" s="3">
        <f>VLOOKUP($A$9:$A$93,dt!$A$2:$R$78,2,FALSE)</f>
        <v>76494</v>
      </c>
      <c r="C57" s="3">
        <f>VLOOKUP($A$9:$A$93,dt!$A$2:$R$78,3,FALSE)</f>
        <v>53344</v>
      </c>
      <c r="D57" s="3">
        <f>VLOOKUP($A$9:$A$93,dt!$A$2:$R$78,4,FALSE)</f>
        <v>6770</v>
      </c>
      <c r="E57" s="3">
        <f>VLOOKUP($A$9:$A$93,dt!$A$2:$R$78,5,FALSE)</f>
        <v>4747</v>
      </c>
      <c r="F57" s="3">
        <f>VLOOKUP($A$9:$A$93,dt!$A$2:$R$78,6,FALSE)</f>
        <v>157</v>
      </c>
      <c r="G57" s="3">
        <f>VLOOKUP($A$9:$A$93,dt!$A$2:$R$78,7,FALSE)</f>
        <v>16130</v>
      </c>
      <c r="H57" s="3">
        <f>VLOOKUP($A$9:$A$93,dt!$A$2:$R$78,8,FALSE)</f>
        <v>2000</v>
      </c>
      <c r="I57" s="3">
        <f>VLOOKUP($A$9:$A$93,dt!$A$2:$R$78,9,FALSE)</f>
        <v>77885</v>
      </c>
      <c r="J57" s="3">
        <f>VLOOKUP($A$9:$A$93,dt!$A$2:$R$78,10,FALSE)</f>
        <v>3571</v>
      </c>
      <c r="K57" s="3">
        <f>VLOOKUP($A$9:$A$93,dt!$A$2:$R$78,11,FALSE)</f>
        <v>5670793</v>
      </c>
      <c r="L57" s="3">
        <f>VLOOKUP($A$9:$A$93,dt!$A$2:$R$78,12,FALSE)</f>
        <v>73277</v>
      </c>
      <c r="M57" s="3">
        <f>VLOOKUP($A$9:$A$93,dt!$A$2:$R$78,13,FALSE)</f>
        <v>177654</v>
      </c>
      <c r="N57" s="3">
        <f>VLOOKUP($A$9:$A$93,dt!$A$2:$R$78,14,FALSE)</f>
        <v>5116</v>
      </c>
      <c r="O57" s="3">
        <f>VLOOKUP($A$9:$A$93,dt!$A$2:$R$78,15,FALSE)</f>
        <v>5419</v>
      </c>
      <c r="P57" s="3">
        <f>VLOOKUP($A$9:$A$93,dt!$A$2:$R$78,16,FALSE)</f>
        <v>296</v>
      </c>
      <c r="Q57" s="3">
        <f>VLOOKUP($A$9:$A$93,dt!$A$2:$R$78,17,FALSE)</f>
        <v>428</v>
      </c>
      <c r="R57" s="3">
        <f>VLOOKUP($A$9:$A$93,dt!$A$2:$R$78,18,FALSE)</f>
        <v>30</v>
      </c>
    </row>
    <row r="58" spans="1:18" ht="20.45" customHeight="1">
      <c r="A58" s="3" t="s">
        <v>65</v>
      </c>
      <c r="B58" s="3">
        <f>VLOOKUP($A$9:$A$93,dt!$A$2:$R$78,2,FALSE)</f>
        <v>23265</v>
      </c>
      <c r="C58" s="3">
        <f>VLOOKUP($A$9:$A$93,dt!$A$2:$R$78,3,FALSE)</f>
        <v>87629</v>
      </c>
      <c r="D58" s="3">
        <f>VLOOKUP($A$9:$A$93,dt!$A$2:$R$78,4,FALSE)</f>
        <v>8341</v>
      </c>
      <c r="E58" s="3">
        <f>VLOOKUP($A$9:$A$93,dt!$A$2:$R$78,5,FALSE)</f>
        <v>4</v>
      </c>
      <c r="F58" s="3">
        <f>VLOOKUP($A$9:$A$93,dt!$A$2:$R$78,6,FALSE)</f>
        <v>1</v>
      </c>
      <c r="G58" s="3">
        <f>VLOOKUP($A$9:$A$93,dt!$A$2:$R$78,7,FALSE)</f>
        <v>43558</v>
      </c>
      <c r="H58" s="3">
        <f>VLOOKUP($A$9:$A$93,dt!$A$2:$R$78,8,FALSE)</f>
        <v>5097</v>
      </c>
      <c r="I58" s="3">
        <f>VLOOKUP($A$9:$A$93,dt!$A$2:$R$78,9,FALSE)</f>
        <v>49555</v>
      </c>
      <c r="J58" s="3">
        <f>VLOOKUP($A$9:$A$93,dt!$A$2:$R$78,10,FALSE)</f>
        <v>9218</v>
      </c>
      <c r="K58" s="3">
        <f>VLOOKUP($A$9:$A$93,dt!$A$2:$R$78,11,FALSE)</f>
        <v>928579</v>
      </c>
      <c r="L58" s="3">
        <f>VLOOKUP($A$9:$A$93,dt!$A$2:$R$78,12,FALSE)</f>
        <v>20485</v>
      </c>
      <c r="M58" s="3">
        <f>VLOOKUP($A$9:$A$93,dt!$A$2:$R$78,13,FALSE)</f>
        <v>15027</v>
      </c>
      <c r="N58" s="3">
        <f>VLOOKUP($A$9:$A$93,dt!$A$2:$R$78,14,FALSE)</f>
        <v>770</v>
      </c>
      <c r="O58" s="3">
        <f>VLOOKUP($A$9:$A$93,dt!$A$2:$R$78,15,FALSE)</f>
        <v>2957</v>
      </c>
      <c r="P58" s="3">
        <f>VLOOKUP($A$9:$A$93,dt!$A$2:$R$78,16,FALSE)</f>
        <v>279</v>
      </c>
      <c r="Q58" s="3">
        <f>VLOOKUP($A$9:$A$93,dt!$A$2:$R$78,17,FALSE)</f>
        <v>176</v>
      </c>
      <c r="R58" s="3">
        <f>VLOOKUP($A$9:$A$93,dt!$A$2:$R$78,18,FALSE)</f>
        <v>16</v>
      </c>
    </row>
    <row r="59" spans="1:18" ht="20.45" customHeight="1">
      <c r="A59" s="13" t="s">
        <v>19</v>
      </c>
      <c r="B59" s="1">
        <f>SUM(B60:B68)</f>
        <v>333968</v>
      </c>
      <c r="C59" s="1">
        <f t="shared" ref="C59:R59" si="6">SUM(C60:C68)</f>
        <v>771231</v>
      </c>
      <c r="D59" s="1">
        <f t="shared" si="6"/>
        <v>53593</v>
      </c>
      <c r="E59" s="1">
        <f t="shared" si="6"/>
        <v>7305</v>
      </c>
      <c r="F59" s="1">
        <f t="shared" si="6"/>
        <v>250</v>
      </c>
      <c r="G59" s="1">
        <f t="shared" si="6"/>
        <v>163561</v>
      </c>
      <c r="H59" s="1">
        <f t="shared" si="6"/>
        <v>14780</v>
      </c>
      <c r="I59" s="1">
        <f t="shared" si="6"/>
        <v>1035883</v>
      </c>
      <c r="J59" s="1">
        <f t="shared" si="6"/>
        <v>16523</v>
      </c>
      <c r="K59" s="1">
        <f t="shared" si="6"/>
        <v>41361751</v>
      </c>
      <c r="L59" s="1">
        <f t="shared" si="6"/>
        <v>297526</v>
      </c>
      <c r="M59" s="1">
        <f t="shared" si="6"/>
        <v>4221193</v>
      </c>
      <c r="N59" s="1">
        <f t="shared" si="6"/>
        <v>23477</v>
      </c>
      <c r="O59" s="1">
        <f t="shared" si="6"/>
        <v>171557</v>
      </c>
      <c r="P59" s="1">
        <f t="shared" si="6"/>
        <v>5291</v>
      </c>
      <c r="Q59" s="1">
        <f t="shared" si="6"/>
        <v>20764</v>
      </c>
      <c r="R59" s="1">
        <f t="shared" si="6"/>
        <v>584</v>
      </c>
    </row>
    <row r="60" spans="1:18" ht="20.45" customHeight="1">
      <c r="A60" s="3" t="s">
        <v>49</v>
      </c>
      <c r="B60" s="3">
        <f>VLOOKUP($A$9:$A$93,dt!$A$2:$R$78,2,FALSE)</f>
        <v>30515</v>
      </c>
      <c r="C60" s="3">
        <f>VLOOKUP($A$9:$A$93,dt!$A$2:$R$78,3,FALSE)</f>
        <v>49205</v>
      </c>
      <c r="D60" s="3">
        <f>VLOOKUP($A$9:$A$93,dt!$A$2:$R$78,4,FALSE)</f>
        <v>3960</v>
      </c>
      <c r="E60" s="3">
        <f>VLOOKUP($A$9:$A$93,dt!$A$2:$R$78,5,FALSE)</f>
        <v>2</v>
      </c>
      <c r="F60" s="3">
        <f>VLOOKUP($A$9:$A$93,dt!$A$2:$R$78,6,FALSE)</f>
        <v>1</v>
      </c>
      <c r="G60" s="3">
        <f>VLOOKUP($A$9:$A$93,dt!$A$2:$R$78,7,FALSE)</f>
        <v>25839</v>
      </c>
      <c r="H60" s="3">
        <f>VLOOKUP($A$9:$A$93,dt!$A$2:$R$78,8,FALSE)</f>
        <v>2021</v>
      </c>
      <c r="I60" s="3">
        <f>VLOOKUP($A$9:$A$93,dt!$A$2:$R$78,9,FALSE)</f>
        <v>55994</v>
      </c>
      <c r="J60" s="3">
        <f>VLOOKUP($A$9:$A$93,dt!$A$2:$R$78,10,FALSE)</f>
        <v>1403</v>
      </c>
      <c r="K60" s="3">
        <f>VLOOKUP($A$9:$A$93,dt!$A$2:$R$78,11,FALSE)</f>
        <v>4028440</v>
      </c>
      <c r="L60" s="3">
        <f>VLOOKUP($A$9:$A$93,dt!$A$2:$R$78,12,FALSE)</f>
        <v>28597</v>
      </c>
      <c r="M60" s="3">
        <f>VLOOKUP($A$9:$A$93,dt!$A$2:$R$78,13,FALSE)</f>
        <v>151845</v>
      </c>
      <c r="N60" s="3">
        <f>VLOOKUP($A$9:$A$93,dt!$A$2:$R$78,14,FALSE)</f>
        <v>658</v>
      </c>
      <c r="O60" s="3">
        <f>VLOOKUP($A$9:$A$93,dt!$A$2:$R$78,15,FALSE)</f>
        <v>2697</v>
      </c>
      <c r="P60" s="3">
        <f>VLOOKUP($A$9:$A$93,dt!$A$2:$R$78,16,FALSE)</f>
        <v>78</v>
      </c>
      <c r="Q60" s="3">
        <f>VLOOKUP($A$9:$A$93,dt!$A$2:$R$78,17,FALSE)</f>
        <v>226</v>
      </c>
      <c r="R60" s="3">
        <f>VLOOKUP($A$9:$A$93,dt!$A$2:$R$78,18,FALSE)</f>
        <v>10</v>
      </c>
    </row>
    <row r="61" spans="1:18" ht="20.45" customHeight="1">
      <c r="A61" s="3" t="s">
        <v>50</v>
      </c>
      <c r="B61" s="3">
        <f>VLOOKUP($A$9:$A$93,dt!$A$2:$R$78,2,FALSE)</f>
        <v>41427</v>
      </c>
      <c r="C61" s="3">
        <f>VLOOKUP($A$9:$A$93,dt!$A$2:$R$78,3,FALSE)</f>
        <v>81921</v>
      </c>
      <c r="D61" s="3">
        <f>VLOOKUP($A$9:$A$93,dt!$A$2:$R$78,4,FALSE)</f>
        <v>4644</v>
      </c>
      <c r="E61" s="3">
        <f>VLOOKUP($A$9:$A$93,dt!$A$2:$R$78,5,FALSE)</f>
        <v>1160</v>
      </c>
      <c r="F61" s="3">
        <f>VLOOKUP($A$9:$A$93,dt!$A$2:$R$78,6,FALSE)</f>
        <v>32</v>
      </c>
      <c r="G61" s="3">
        <f>VLOOKUP($A$9:$A$93,dt!$A$2:$R$78,7,FALSE)</f>
        <v>10008</v>
      </c>
      <c r="H61" s="3">
        <f>VLOOKUP($A$9:$A$93,dt!$A$2:$R$78,8,FALSE)</f>
        <v>877</v>
      </c>
      <c r="I61" s="3">
        <f>VLOOKUP($A$9:$A$93,dt!$A$2:$R$78,9,FALSE)</f>
        <v>251326</v>
      </c>
      <c r="J61" s="3">
        <f>VLOOKUP($A$9:$A$93,dt!$A$2:$R$78,10,FALSE)</f>
        <v>1137</v>
      </c>
      <c r="K61" s="3">
        <f>VLOOKUP($A$9:$A$93,dt!$A$2:$R$78,11,FALSE)</f>
        <v>10706877</v>
      </c>
      <c r="L61" s="3">
        <f>VLOOKUP($A$9:$A$93,dt!$A$2:$R$78,12,FALSE)</f>
        <v>37544</v>
      </c>
      <c r="M61" s="3">
        <f>VLOOKUP($A$9:$A$93,dt!$A$2:$R$78,13,FALSE)</f>
        <v>738959</v>
      </c>
      <c r="N61" s="3">
        <f>VLOOKUP($A$9:$A$93,dt!$A$2:$R$78,14,FALSE)</f>
        <v>3896</v>
      </c>
      <c r="O61" s="3">
        <f>VLOOKUP($A$9:$A$93,dt!$A$2:$R$78,15,FALSE)</f>
        <v>34875</v>
      </c>
      <c r="P61" s="3">
        <f>VLOOKUP($A$9:$A$93,dt!$A$2:$R$78,16,FALSE)</f>
        <v>1094</v>
      </c>
      <c r="Q61" s="3">
        <f>VLOOKUP($A$9:$A$93,dt!$A$2:$R$78,17,FALSE)</f>
        <v>5586</v>
      </c>
      <c r="R61" s="3">
        <f>VLOOKUP($A$9:$A$93,dt!$A$2:$R$78,18,FALSE)</f>
        <v>156</v>
      </c>
    </row>
    <row r="62" spans="1:18" ht="20.45" customHeight="1">
      <c r="A62" s="3" t="s">
        <v>51</v>
      </c>
      <c r="B62" s="3">
        <f>VLOOKUP($A$9:$A$93,dt!$A$2:$R$78,2,FALSE)</f>
        <v>24527</v>
      </c>
      <c r="C62" s="3">
        <f>VLOOKUP($A$9:$A$93,dt!$A$2:$R$78,3,FALSE)</f>
        <v>14353</v>
      </c>
      <c r="D62" s="3">
        <f>VLOOKUP($A$9:$A$93,dt!$A$2:$R$78,4,FALSE)</f>
        <v>1080</v>
      </c>
      <c r="E62" s="3">
        <f>VLOOKUP($A$9:$A$93,dt!$A$2:$R$78,5,FALSE)</f>
        <v>49</v>
      </c>
      <c r="F62" s="3">
        <f>VLOOKUP($A$9:$A$93,dt!$A$2:$R$78,6,FALSE)</f>
        <v>3</v>
      </c>
      <c r="G62" s="3">
        <f>VLOOKUP($A$9:$A$93,dt!$A$2:$R$78,7,FALSE)</f>
        <v>31349</v>
      </c>
      <c r="H62" s="3">
        <f>VLOOKUP($A$9:$A$93,dt!$A$2:$R$78,8,FALSE)</f>
        <v>2833</v>
      </c>
      <c r="I62" s="3">
        <f>VLOOKUP($A$9:$A$93,dt!$A$2:$R$78,9,FALSE)</f>
        <v>58690</v>
      </c>
      <c r="J62" s="3">
        <f>VLOOKUP($A$9:$A$93,dt!$A$2:$R$78,10,FALSE)</f>
        <v>859</v>
      </c>
      <c r="K62" s="3">
        <f>VLOOKUP($A$9:$A$93,dt!$A$2:$R$78,11,FALSE)</f>
        <v>2529490</v>
      </c>
      <c r="L62" s="3">
        <f>VLOOKUP($A$9:$A$93,dt!$A$2:$R$78,12,FALSE)</f>
        <v>22459</v>
      </c>
      <c r="M62" s="3">
        <f>VLOOKUP($A$9:$A$93,dt!$A$2:$R$78,13,FALSE)</f>
        <v>275923</v>
      </c>
      <c r="N62" s="3">
        <f>VLOOKUP($A$9:$A$93,dt!$A$2:$R$78,14,FALSE)</f>
        <v>3254</v>
      </c>
      <c r="O62" s="3">
        <f>VLOOKUP($A$9:$A$93,dt!$A$2:$R$78,15,FALSE)</f>
        <v>15355</v>
      </c>
      <c r="P62" s="3">
        <f>VLOOKUP($A$9:$A$93,dt!$A$2:$R$78,16,FALSE)</f>
        <v>535</v>
      </c>
      <c r="Q62" s="3">
        <f>VLOOKUP($A$9:$A$93,dt!$A$2:$R$78,17,FALSE)</f>
        <v>1506</v>
      </c>
      <c r="R62" s="3">
        <f>VLOOKUP($A$9:$A$93,dt!$A$2:$R$78,18,FALSE)</f>
        <v>50</v>
      </c>
    </row>
    <row r="63" spans="1:18" ht="20.45" customHeight="1">
      <c r="A63" s="3" t="s">
        <v>52</v>
      </c>
      <c r="B63" s="3">
        <f>VLOOKUP($A$9:$A$93,dt!$A$2:$R$78,2,FALSE)</f>
        <v>39093</v>
      </c>
      <c r="C63" s="3">
        <f>VLOOKUP($A$9:$A$93,dt!$A$2:$R$78,3,FALSE)</f>
        <v>32180</v>
      </c>
      <c r="D63" s="3">
        <f>VLOOKUP($A$9:$A$93,dt!$A$2:$R$78,4,FALSE)</f>
        <v>2310</v>
      </c>
      <c r="E63" s="3">
        <f>VLOOKUP($A$9:$A$93,dt!$A$2:$R$78,5,FALSE)</f>
        <v>211</v>
      </c>
      <c r="F63" s="3">
        <f>VLOOKUP($A$9:$A$93,dt!$A$2:$R$78,6,FALSE)</f>
        <v>10</v>
      </c>
      <c r="G63" s="3">
        <f>VLOOKUP($A$9:$A$93,dt!$A$2:$R$78,7,FALSE)</f>
        <v>11588</v>
      </c>
      <c r="H63" s="3">
        <f>VLOOKUP($A$9:$A$93,dt!$A$2:$R$78,8,FALSE)</f>
        <v>921</v>
      </c>
      <c r="I63" s="3">
        <f>VLOOKUP($A$9:$A$93,dt!$A$2:$R$78,9,FALSE)</f>
        <v>215337</v>
      </c>
      <c r="J63" s="3">
        <f>VLOOKUP($A$9:$A$93,dt!$A$2:$R$78,10,FALSE)</f>
        <v>3118</v>
      </c>
      <c r="K63" s="3">
        <f>VLOOKUP($A$9:$A$93,dt!$A$2:$R$78,11,FALSE)</f>
        <v>3743432</v>
      </c>
      <c r="L63" s="3">
        <f>VLOOKUP($A$9:$A$93,dt!$A$2:$R$78,12,FALSE)</f>
        <v>36400</v>
      </c>
      <c r="M63" s="3">
        <f>VLOOKUP($A$9:$A$93,dt!$A$2:$R$78,13,FALSE)</f>
        <v>261085</v>
      </c>
      <c r="N63" s="3">
        <f>VLOOKUP($A$9:$A$93,dt!$A$2:$R$78,14,FALSE)</f>
        <v>2741</v>
      </c>
      <c r="O63" s="3">
        <f>VLOOKUP($A$9:$A$93,dt!$A$2:$R$78,15,FALSE)</f>
        <v>11170</v>
      </c>
      <c r="P63" s="3">
        <f>VLOOKUP($A$9:$A$93,dt!$A$2:$R$78,16,FALSE)</f>
        <v>392</v>
      </c>
      <c r="Q63" s="3">
        <f>VLOOKUP($A$9:$A$93,dt!$A$2:$R$78,17,FALSE)</f>
        <v>1352</v>
      </c>
      <c r="R63" s="3">
        <f>VLOOKUP($A$9:$A$93,dt!$A$2:$R$78,18,FALSE)</f>
        <v>29</v>
      </c>
    </row>
    <row r="64" spans="1:18" ht="20.45" customHeight="1">
      <c r="A64" s="3" t="s">
        <v>53</v>
      </c>
      <c r="B64" s="3">
        <f>VLOOKUP($A$9:$A$93,dt!$A$2:$R$78,2,FALSE)</f>
        <v>35591</v>
      </c>
      <c r="C64" s="3">
        <f>VLOOKUP($A$9:$A$93,dt!$A$2:$R$78,3,FALSE)</f>
        <v>265286</v>
      </c>
      <c r="D64" s="3">
        <f>VLOOKUP($A$9:$A$93,dt!$A$2:$R$78,4,FALSE)</f>
        <v>17416</v>
      </c>
      <c r="E64" s="3">
        <f>VLOOKUP($A$9:$A$93,dt!$A$2:$R$78,5,FALSE)</f>
        <v>13</v>
      </c>
      <c r="F64" s="3">
        <f>VLOOKUP($A$9:$A$93,dt!$A$2:$R$78,6,FALSE)</f>
        <v>3</v>
      </c>
      <c r="G64" s="3">
        <f>VLOOKUP($A$9:$A$93,dt!$A$2:$R$78,7,FALSE)</f>
        <v>28967</v>
      </c>
      <c r="H64" s="3">
        <f>VLOOKUP($A$9:$A$93,dt!$A$2:$R$78,8,FALSE)</f>
        <v>2456</v>
      </c>
      <c r="I64" s="3">
        <f>VLOOKUP($A$9:$A$93,dt!$A$2:$R$78,9,FALSE)</f>
        <v>73707</v>
      </c>
      <c r="J64" s="3">
        <f>VLOOKUP($A$9:$A$93,dt!$A$2:$R$78,10,FALSE)</f>
        <v>3303</v>
      </c>
      <c r="K64" s="3">
        <f>VLOOKUP($A$9:$A$93,dt!$A$2:$R$78,11,FALSE)</f>
        <v>1572478</v>
      </c>
      <c r="L64" s="3">
        <f>VLOOKUP($A$9:$A$93,dt!$A$2:$R$78,12,FALSE)</f>
        <v>24012</v>
      </c>
      <c r="M64" s="3">
        <f>VLOOKUP($A$9:$A$93,dt!$A$2:$R$78,13,FALSE)</f>
        <v>39599</v>
      </c>
      <c r="N64" s="3">
        <f>VLOOKUP($A$9:$A$93,dt!$A$2:$R$78,14,FALSE)</f>
        <v>1795</v>
      </c>
      <c r="O64" s="3">
        <f>VLOOKUP($A$9:$A$93,dt!$A$2:$R$78,15,FALSE)</f>
        <v>16911</v>
      </c>
      <c r="P64" s="3">
        <f>VLOOKUP($A$9:$A$93,dt!$A$2:$R$78,16,FALSE)</f>
        <v>560</v>
      </c>
      <c r="Q64" s="3">
        <f>VLOOKUP($A$9:$A$93,dt!$A$2:$R$78,17,FALSE)</f>
        <v>1385</v>
      </c>
      <c r="R64" s="3">
        <f>VLOOKUP($A$9:$A$93,dt!$A$2:$R$78,18,FALSE)</f>
        <v>14</v>
      </c>
    </row>
    <row r="65" spans="1:18" ht="20.45" customHeight="1">
      <c r="A65" s="3" t="s">
        <v>54</v>
      </c>
      <c r="B65" s="3">
        <f>VLOOKUP($A$9:$A$93,dt!$A$2:$R$78,2,FALSE)</f>
        <v>36691</v>
      </c>
      <c r="C65" s="3">
        <f>VLOOKUP($A$9:$A$93,dt!$A$2:$R$78,3,FALSE)</f>
        <v>137827</v>
      </c>
      <c r="D65" s="3">
        <f>VLOOKUP($A$9:$A$93,dt!$A$2:$R$78,4,FALSE)</f>
        <v>10584</v>
      </c>
      <c r="E65" s="3">
        <f>VLOOKUP($A$9:$A$93,dt!$A$2:$R$78,5,FALSE)</f>
        <v>2982</v>
      </c>
      <c r="F65" s="3">
        <f>VLOOKUP($A$9:$A$93,dt!$A$2:$R$78,6,FALSE)</f>
        <v>109</v>
      </c>
      <c r="G65" s="3">
        <f>VLOOKUP($A$9:$A$93,dt!$A$2:$R$78,7,FALSE)</f>
        <v>9488</v>
      </c>
      <c r="H65" s="3">
        <f>VLOOKUP($A$9:$A$93,dt!$A$2:$R$78,8,FALSE)</f>
        <v>1005</v>
      </c>
      <c r="I65" s="3">
        <f>VLOOKUP($A$9:$A$93,dt!$A$2:$R$78,9,FALSE)</f>
        <v>72600</v>
      </c>
      <c r="J65" s="3">
        <f>VLOOKUP($A$9:$A$93,dt!$A$2:$R$78,10,FALSE)</f>
        <v>2304</v>
      </c>
      <c r="K65" s="3">
        <f>VLOOKUP($A$9:$A$93,dt!$A$2:$R$78,11,FALSE)</f>
        <v>1497762</v>
      </c>
      <c r="L65" s="3">
        <f>VLOOKUP($A$9:$A$93,dt!$A$2:$R$78,12,FALSE)</f>
        <v>31497</v>
      </c>
      <c r="M65" s="3">
        <f>VLOOKUP($A$9:$A$93,dt!$A$2:$R$78,13,FALSE)</f>
        <v>221131</v>
      </c>
      <c r="N65" s="3">
        <f>VLOOKUP($A$9:$A$93,dt!$A$2:$R$78,14,FALSE)</f>
        <v>1460</v>
      </c>
      <c r="O65" s="3">
        <f>VLOOKUP($A$9:$A$93,dt!$A$2:$R$78,15,FALSE)</f>
        <v>12449</v>
      </c>
      <c r="P65" s="3">
        <f>VLOOKUP($A$9:$A$93,dt!$A$2:$R$78,16,FALSE)</f>
        <v>344</v>
      </c>
      <c r="Q65" s="3">
        <f>VLOOKUP($A$9:$A$93,dt!$A$2:$R$78,17,FALSE)</f>
        <v>839</v>
      </c>
      <c r="R65" s="3">
        <f>VLOOKUP($A$9:$A$93,dt!$A$2:$R$78,18,FALSE)</f>
        <v>33</v>
      </c>
    </row>
    <row r="66" spans="1:18" ht="20.45" customHeight="1">
      <c r="A66" s="3" t="s">
        <v>55</v>
      </c>
      <c r="B66" s="3">
        <f>VLOOKUP($A$9:$A$93,dt!$A$2:$R$78,2,FALSE)</f>
        <v>45026</v>
      </c>
      <c r="C66" s="3">
        <f>VLOOKUP($A$9:$A$93,dt!$A$2:$R$78,3,FALSE)</f>
        <v>64045</v>
      </c>
      <c r="D66" s="3">
        <f>VLOOKUP($A$9:$A$93,dt!$A$2:$R$78,4,FALSE)</f>
        <v>5867</v>
      </c>
      <c r="E66" s="3">
        <f>VLOOKUP($A$9:$A$93,dt!$A$2:$R$78,5,FALSE)</f>
        <v>285</v>
      </c>
      <c r="F66" s="3">
        <f>VLOOKUP($A$9:$A$93,dt!$A$2:$R$78,6,FALSE)</f>
        <v>10</v>
      </c>
      <c r="G66" s="3">
        <f>VLOOKUP($A$9:$A$93,dt!$A$2:$R$78,7,FALSE)</f>
        <v>28124</v>
      </c>
      <c r="H66" s="3">
        <f>VLOOKUP($A$9:$A$93,dt!$A$2:$R$78,8,FALSE)</f>
        <v>2999</v>
      </c>
      <c r="I66" s="3">
        <f>VLOOKUP($A$9:$A$93,dt!$A$2:$R$78,9,FALSE)</f>
        <v>150917</v>
      </c>
      <c r="J66" s="3">
        <f>VLOOKUP($A$9:$A$93,dt!$A$2:$R$78,10,FALSE)</f>
        <v>2645</v>
      </c>
      <c r="K66" s="3">
        <f>VLOOKUP($A$9:$A$93,dt!$A$2:$R$78,11,FALSE)</f>
        <v>3669461</v>
      </c>
      <c r="L66" s="3">
        <f>VLOOKUP($A$9:$A$93,dt!$A$2:$R$78,12,FALSE)</f>
        <v>40430</v>
      </c>
      <c r="M66" s="3">
        <f>VLOOKUP($A$9:$A$93,dt!$A$2:$R$78,13,FALSE)</f>
        <v>776808</v>
      </c>
      <c r="N66" s="3">
        <f>VLOOKUP($A$9:$A$93,dt!$A$2:$R$78,14,FALSE)</f>
        <v>3425</v>
      </c>
      <c r="O66" s="3">
        <f>VLOOKUP($A$9:$A$93,dt!$A$2:$R$78,15,FALSE)</f>
        <v>16594</v>
      </c>
      <c r="P66" s="3">
        <f>VLOOKUP($A$9:$A$93,dt!$A$2:$R$78,16,FALSE)</f>
        <v>502</v>
      </c>
      <c r="Q66" s="3">
        <f>VLOOKUP($A$9:$A$93,dt!$A$2:$R$78,17,FALSE)</f>
        <v>1526</v>
      </c>
      <c r="R66" s="3">
        <f>VLOOKUP($A$9:$A$93,dt!$A$2:$R$78,18,FALSE)</f>
        <v>56</v>
      </c>
    </row>
    <row r="67" spans="1:18" ht="20.45" customHeight="1">
      <c r="A67" s="3" t="s">
        <v>56</v>
      </c>
      <c r="B67" s="3">
        <f>VLOOKUP($A$9:$A$93,dt!$A$2:$R$78,2,FALSE)</f>
        <v>28611</v>
      </c>
      <c r="C67" s="3">
        <f>VLOOKUP($A$9:$A$93,dt!$A$2:$R$78,3,FALSE)</f>
        <v>42053</v>
      </c>
      <c r="D67" s="3">
        <f>VLOOKUP($A$9:$A$93,dt!$A$2:$R$78,4,FALSE)</f>
        <v>1561</v>
      </c>
      <c r="E67" s="3">
        <f>VLOOKUP($A$9:$A$93,dt!$A$2:$R$78,5,FALSE)</f>
        <v>460</v>
      </c>
      <c r="F67" s="3">
        <f>VLOOKUP($A$9:$A$93,dt!$A$2:$R$78,6,FALSE)</f>
        <v>17</v>
      </c>
      <c r="G67" s="3">
        <f>VLOOKUP($A$9:$A$93,dt!$A$2:$R$78,7,FALSE)</f>
        <v>8974</v>
      </c>
      <c r="H67" s="3">
        <f>VLOOKUP($A$9:$A$93,dt!$A$2:$R$78,8,FALSE)</f>
        <v>714</v>
      </c>
      <c r="I67" s="3">
        <f>VLOOKUP($A$9:$A$93,dt!$A$2:$R$78,9,FALSE)</f>
        <v>43531</v>
      </c>
      <c r="J67" s="3">
        <f>VLOOKUP($A$9:$A$93,dt!$A$2:$R$78,10,FALSE)</f>
        <v>1013</v>
      </c>
      <c r="K67" s="3">
        <f>VLOOKUP($A$9:$A$93,dt!$A$2:$R$78,11,FALSE)</f>
        <v>4246211</v>
      </c>
      <c r="L67" s="3">
        <f>VLOOKUP($A$9:$A$93,dt!$A$2:$R$78,12,FALSE)</f>
        <v>26946</v>
      </c>
      <c r="M67" s="3">
        <f>VLOOKUP($A$9:$A$93,dt!$A$2:$R$78,13,FALSE)</f>
        <v>857669</v>
      </c>
      <c r="N67" s="3">
        <f>VLOOKUP($A$9:$A$93,dt!$A$2:$R$78,14,FALSE)</f>
        <v>2523</v>
      </c>
      <c r="O67" s="3">
        <f>VLOOKUP($A$9:$A$93,dt!$A$2:$R$78,15,FALSE)</f>
        <v>9913</v>
      </c>
      <c r="P67" s="3">
        <f>VLOOKUP($A$9:$A$93,dt!$A$2:$R$78,16,FALSE)</f>
        <v>355</v>
      </c>
      <c r="Q67" s="3">
        <f>VLOOKUP($A$9:$A$93,dt!$A$2:$R$78,17,FALSE)</f>
        <v>1356</v>
      </c>
      <c r="R67" s="3">
        <f>VLOOKUP($A$9:$A$93,dt!$A$2:$R$78,18,FALSE)</f>
        <v>41</v>
      </c>
    </row>
    <row r="68" spans="1:18" ht="20.45" customHeight="1">
      <c r="A68" s="3" t="s">
        <v>57</v>
      </c>
      <c r="B68" s="3">
        <f>VLOOKUP($A$9:$A$93,dt!$A$2:$R$78,2,FALSE)</f>
        <v>52487</v>
      </c>
      <c r="C68" s="3">
        <f>VLOOKUP($A$9:$A$93,dt!$A$2:$R$78,3,FALSE)</f>
        <v>84361</v>
      </c>
      <c r="D68" s="3">
        <f>VLOOKUP($A$9:$A$93,dt!$A$2:$R$78,4,FALSE)</f>
        <v>6171</v>
      </c>
      <c r="E68" s="3">
        <f>VLOOKUP($A$9:$A$93,dt!$A$2:$R$78,5,FALSE)</f>
        <v>2143</v>
      </c>
      <c r="F68" s="3">
        <f>VLOOKUP($A$9:$A$93,dt!$A$2:$R$78,6,FALSE)</f>
        <v>65</v>
      </c>
      <c r="G68" s="3">
        <f>VLOOKUP($A$9:$A$93,dt!$A$2:$R$78,7,FALSE)</f>
        <v>9224</v>
      </c>
      <c r="H68" s="3">
        <f>VLOOKUP($A$9:$A$93,dt!$A$2:$R$78,8,FALSE)</f>
        <v>954</v>
      </c>
      <c r="I68" s="3">
        <f>VLOOKUP($A$9:$A$93,dt!$A$2:$R$78,9,FALSE)</f>
        <v>113781</v>
      </c>
      <c r="J68" s="3">
        <f>VLOOKUP($A$9:$A$93,dt!$A$2:$R$78,10,FALSE)</f>
        <v>741</v>
      </c>
      <c r="K68" s="3">
        <f>VLOOKUP($A$9:$A$93,dt!$A$2:$R$78,11,FALSE)</f>
        <v>9367600</v>
      </c>
      <c r="L68" s="3">
        <f>VLOOKUP($A$9:$A$93,dt!$A$2:$R$78,12,FALSE)</f>
        <v>49641</v>
      </c>
      <c r="M68" s="3">
        <f>VLOOKUP($A$9:$A$93,dt!$A$2:$R$78,13,FALSE)</f>
        <v>898174</v>
      </c>
      <c r="N68" s="3">
        <f>VLOOKUP($A$9:$A$93,dt!$A$2:$R$78,14,FALSE)</f>
        <v>3725</v>
      </c>
      <c r="O68" s="3">
        <f>VLOOKUP($A$9:$A$93,dt!$A$2:$R$78,15,FALSE)</f>
        <v>51593</v>
      </c>
      <c r="P68" s="3">
        <f>VLOOKUP($A$9:$A$93,dt!$A$2:$R$78,16,FALSE)</f>
        <v>1431</v>
      </c>
      <c r="Q68" s="3">
        <f>VLOOKUP($A$9:$A$93,dt!$A$2:$R$78,17,FALSE)</f>
        <v>6988</v>
      </c>
      <c r="R68" s="3">
        <f>VLOOKUP($A$9:$A$93,dt!$A$2:$R$78,18,FALSE)</f>
        <v>195</v>
      </c>
    </row>
    <row r="69" spans="1:18" ht="20.45" customHeight="1">
      <c r="A69" s="13" t="s">
        <v>20</v>
      </c>
      <c r="B69" s="1">
        <f>SUM(B70:B77)</f>
        <v>157249</v>
      </c>
      <c r="C69" s="1">
        <f t="shared" ref="C69:R69" si="7">SUM(C70:C77)</f>
        <v>1113003</v>
      </c>
      <c r="D69" s="1">
        <f t="shared" si="7"/>
        <v>63741</v>
      </c>
      <c r="E69" s="1">
        <f t="shared" si="7"/>
        <v>158635</v>
      </c>
      <c r="F69" s="1">
        <f t="shared" si="7"/>
        <v>5532</v>
      </c>
      <c r="G69" s="1">
        <f t="shared" si="7"/>
        <v>19935</v>
      </c>
      <c r="H69" s="1">
        <f t="shared" si="7"/>
        <v>1871</v>
      </c>
      <c r="I69" s="1">
        <f t="shared" si="7"/>
        <v>3031499</v>
      </c>
      <c r="J69" s="1">
        <f t="shared" si="7"/>
        <v>6717</v>
      </c>
      <c r="K69" s="1">
        <f t="shared" si="7"/>
        <v>77686660</v>
      </c>
      <c r="L69" s="1">
        <f t="shared" si="7"/>
        <v>109466</v>
      </c>
      <c r="M69" s="1">
        <f t="shared" si="7"/>
        <v>7512469</v>
      </c>
      <c r="N69" s="1">
        <f t="shared" si="7"/>
        <v>10856</v>
      </c>
      <c r="O69" s="1">
        <f t="shared" si="7"/>
        <v>290218</v>
      </c>
      <c r="P69" s="1">
        <f t="shared" si="7"/>
        <v>7951</v>
      </c>
      <c r="Q69" s="1">
        <f t="shared" si="7"/>
        <v>43678</v>
      </c>
      <c r="R69" s="1">
        <f t="shared" si="7"/>
        <v>795</v>
      </c>
    </row>
    <row r="70" spans="1:18" ht="20.45" customHeight="1">
      <c r="A70" s="3" t="s">
        <v>41</v>
      </c>
      <c r="B70" s="3">
        <f>VLOOKUP($A$9:$A$93,dt!$A$2:$R$78,2,FALSE)</f>
        <v>24364</v>
      </c>
      <c r="C70" s="3">
        <f>VLOOKUP($A$9:$A$93,dt!$A$2:$R$78,3,FALSE)</f>
        <v>112764</v>
      </c>
      <c r="D70" s="3">
        <f>VLOOKUP($A$9:$A$93,dt!$A$2:$R$78,4,FALSE)</f>
        <v>9288</v>
      </c>
      <c r="E70" s="3">
        <f>VLOOKUP($A$9:$A$93,dt!$A$2:$R$78,5,FALSE)</f>
        <v>45732</v>
      </c>
      <c r="F70" s="3">
        <f>VLOOKUP($A$9:$A$93,dt!$A$2:$R$78,6,FALSE)</f>
        <v>2204</v>
      </c>
      <c r="G70" s="3">
        <f>VLOOKUP($A$9:$A$93,dt!$A$2:$R$78,7,FALSE)</f>
        <v>1037</v>
      </c>
      <c r="H70" s="3">
        <f>VLOOKUP($A$9:$A$93,dt!$A$2:$R$78,8,FALSE)</f>
        <v>106</v>
      </c>
      <c r="I70" s="3">
        <f>VLOOKUP($A$9:$A$93,dt!$A$2:$R$78,9,FALSE)</f>
        <v>1613254</v>
      </c>
      <c r="J70" s="3">
        <f>VLOOKUP($A$9:$A$93,dt!$A$2:$R$78,10,FALSE)</f>
        <v>766</v>
      </c>
      <c r="K70" s="3">
        <f>VLOOKUP($A$9:$A$93,dt!$A$2:$R$78,11,FALSE)</f>
        <v>13247963</v>
      </c>
      <c r="L70" s="3">
        <f>VLOOKUP($A$9:$A$93,dt!$A$2:$R$78,12,FALSE)</f>
        <v>17054</v>
      </c>
      <c r="M70" s="3">
        <f>VLOOKUP($A$9:$A$93,dt!$A$2:$R$78,13,FALSE)</f>
        <v>630263</v>
      </c>
      <c r="N70" s="3">
        <f>VLOOKUP($A$9:$A$93,dt!$A$2:$R$78,14,FALSE)</f>
        <v>1178</v>
      </c>
      <c r="O70" s="3">
        <f>VLOOKUP($A$9:$A$93,dt!$A$2:$R$78,15,FALSE)</f>
        <v>23562</v>
      </c>
      <c r="P70" s="3">
        <f>VLOOKUP($A$9:$A$93,dt!$A$2:$R$78,16,FALSE)</f>
        <v>828</v>
      </c>
      <c r="Q70" s="3">
        <f>VLOOKUP($A$9:$A$93,dt!$A$2:$R$78,17,FALSE)</f>
        <v>1342</v>
      </c>
      <c r="R70" s="3">
        <f>VLOOKUP($A$9:$A$93,dt!$A$2:$R$78,18,FALSE)</f>
        <v>62</v>
      </c>
    </row>
    <row r="71" spans="1:18" ht="20.45" customHeight="1">
      <c r="A71" s="3" t="s">
        <v>42</v>
      </c>
      <c r="B71" s="3">
        <f>VLOOKUP($A$9:$A$93,dt!$A$2:$R$78,2,FALSE)</f>
        <v>35696</v>
      </c>
      <c r="C71" s="3">
        <f>VLOOKUP($A$9:$A$93,dt!$A$2:$R$78,3,FALSE)</f>
        <v>323779</v>
      </c>
      <c r="D71" s="3">
        <f>VLOOKUP($A$9:$A$93,dt!$A$2:$R$78,4,FALSE)</f>
        <v>14108</v>
      </c>
      <c r="E71" s="3">
        <f>VLOOKUP($A$9:$A$93,dt!$A$2:$R$78,5,FALSE)</f>
        <v>33306</v>
      </c>
      <c r="F71" s="3">
        <f>VLOOKUP($A$9:$A$93,dt!$A$2:$R$78,6,FALSE)</f>
        <v>1189</v>
      </c>
      <c r="G71" s="3">
        <f>VLOOKUP($A$9:$A$93,dt!$A$2:$R$78,7,FALSE)</f>
        <v>11770</v>
      </c>
      <c r="H71" s="3">
        <f>VLOOKUP($A$9:$A$93,dt!$A$2:$R$78,8,FALSE)</f>
        <v>943</v>
      </c>
      <c r="I71" s="3">
        <f>VLOOKUP($A$9:$A$93,dt!$A$2:$R$78,9,FALSE)</f>
        <v>636053</v>
      </c>
      <c r="J71" s="3">
        <f>VLOOKUP($A$9:$A$93,dt!$A$2:$R$78,10,FALSE)</f>
        <v>1519</v>
      </c>
      <c r="K71" s="3">
        <f>VLOOKUP($A$9:$A$93,dt!$A$2:$R$78,11,FALSE)</f>
        <v>35063790</v>
      </c>
      <c r="L71" s="3">
        <f>VLOOKUP($A$9:$A$93,dt!$A$2:$R$78,12,FALSE)</f>
        <v>25337</v>
      </c>
      <c r="M71" s="3">
        <f>VLOOKUP($A$9:$A$93,dt!$A$2:$R$78,13,FALSE)</f>
        <v>736210</v>
      </c>
      <c r="N71" s="3">
        <f>VLOOKUP($A$9:$A$93,dt!$A$2:$R$78,14,FALSE)</f>
        <v>1906</v>
      </c>
      <c r="O71" s="3">
        <f>VLOOKUP($A$9:$A$93,dt!$A$2:$R$78,15,FALSE)</f>
        <v>116563</v>
      </c>
      <c r="P71" s="3">
        <f>VLOOKUP($A$9:$A$93,dt!$A$2:$R$78,16,FALSE)</f>
        <v>3204</v>
      </c>
      <c r="Q71" s="3">
        <f>VLOOKUP($A$9:$A$93,dt!$A$2:$R$78,17,FALSE)</f>
        <v>30743</v>
      </c>
      <c r="R71" s="3">
        <f>VLOOKUP($A$9:$A$93,dt!$A$2:$R$78,18,FALSE)</f>
        <v>427</v>
      </c>
    </row>
    <row r="72" spans="1:18" ht="20.45" customHeight="1">
      <c r="A72" s="3" t="s">
        <v>43</v>
      </c>
      <c r="B72" s="3">
        <f>VLOOKUP($A$9:$A$93,dt!$A$2:$R$78,2,FALSE)</f>
        <v>33417</v>
      </c>
      <c r="C72" s="3">
        <f>VLOOKUP($A$9:$A$93,dt!$A$2:$R$78,3,FALSE)</f>
        <v>203293</v>
      </c>
      <c r="D72" s="3">
        <f>VLOOKUP($A$9:$A$93,dt!$A$2:$R$78,4,FALSE)</f>
        <v>8446</v>
      </c>
      <c r="E72" s="3">
        <f>VLOOKUP($A$9:$A$93,dt!$A$2:$R$78,5,FALSE)</f>
        <v>1400</v>
      </c>
      <c r="F72" s="3">
        <f>VLOOKUP($A$9:$A$93,dt!$A$2:$R$78,6,FALSE)</f>
        <v>28</v>
      </c>
      <c r="G72" s="3">
        <f>VLOOKUP($A$9:$A$93,dt!$A$2:$R$78,7,FALSE)</f>
        <v>5105</v>
      </c>
      <c r="H72" s="3">
        <f>VLOOKUP($A$9:$A$93,dt!$A$2:$R$78,8,FALSE)</f>
        <v>515</v>
      </c>
      <c r="I72" s="3">
        <f>VLOOKUP($A$9:$A$93,dt!$A$2:$R$78,9,FALSE)</f>
        <v>483703</v>
      </c>
      <c r="J72" s="3">
        <f>VLOOKUP($A$9:$A$93,dt!$A$2:$R$78,10,FALSE)</f>
        <v>1638</v>
      </c>
      <c r="K72" s="3">
        <f>VLOOKUP($A$9:$A$93,dt!$A$2:$R$78,11,FALSE)</f>
        <v>16462521</v>
      </c>
      <c r="L72" s="3">
        <f>VLOOKUP($A$9:$A$93,dt!$A$2:$R$78,12,FALSE)</f>
        <v>26246</v>
      </c>
      <c r="M72" s="3">
        <f>VLOOKUP($A$9:$A$93,dt!$A$2:$R$78,13,FALSE)</f>
        <v>3498336</v>
      </c>
      <c r="N72" s="3">
        <f>VLOOKUP($A$9:$A$93,dt!$A$2:$R$78,14,FALSE)</f>
        <v>3760</v>
      </c>
      <c r="O72" s="3">
        <f>VLOOKUP($A$9:$A$93,dt!$A$2:$R$78,15,FALSE)</f>
        <v>52215</v>
      </c>
      <c r="P72" s="3">
        <f>VLOOKUP($A$9:$A$93,dt!$A$2:$R$78,16,FALSE)</f>
        <v>1585</v>
      </c>
      <c r="Q72" s="3">
        <f>VLOOKUP($A$9:$A$93,dt!$A$2:$R$78,17,FALSE)</f>
        <v>6060</v>
      </c>
      <c r="R72" s="3">
        <f>VLOOKUP($A$9:$A$93,dt!$A$2:$R$78,18,FALSE)</f>
        <v>160</v>
      </c>
    </row>
    <row r="73" spans="1:18" ht="20.45" customHeight="1">
      <c r="A73" s="3" t="s">
        <v>44</v>
      </c>
      <c r="B73" s="3">
        <f>VLOOKUP($A$9:$A$93,dt!$A$2:$R$78,2,FALSE)</f>
        <v>14342</v>
      </c>
      <c r="C73" s="3">
        <f>VLOOKUP($A$9:$A$93,dt!$A$2:$R$78,3,FALSE)</f>
        <v>46043</v>
      </c>
      <c r="D73" s="3">
        <f>VLOOKUP($A$9:$A$93,dt!$A$2:$R$78,4,FALSE)</f>
        <v>2316</v>
      </c>
      <c r="E73" s="3">
        <f>VLOOKUP($A$9:$A$93,dt!$A$2:$R$78,5,FALSE)</f>
        <v>29615</v>
      </c>
      <c r="F73" s="3">
        <f>VLOOKUP($A$9:$A$93,dt!$A$2:$R$78,6,FALSE)</f>
        <v>856</v>
      </c>
      <c r="G73" s="3">
        <f>VLOOKUP($A$9:$A$93,dt!$A$2:$R$78,7,FALSE)</f>
        <v>470</v>
      </c>
      <c r="H73" s="3">
        <f>VLOOKUP($A$9:$A$93,dt!$A$2:$R$78,8,FALSE)</f>
        <v>47</v>
      </c>
      <c r="I73" s="3">
        <f>VLOOKUP($A$9:$A$93,dt!$A$2:$R$78,9,FALSE)</f>
        <v>74473</v>
      </c>
      <c r="J73" s="3">
        <f>VLOOKUP($A$9:$A$93,dt!$A$2:$R$78,10,FALSE)</f>
        <v>66</v>
      </c>
      <c r="K73" s="3">
        <f>VLOOKUP($A$9:$A$93,dt!$A$2:$R$78,11,FALSE)</f>
        <v>8046921</v>
      </c>
      <c r="L73" s="3">
        <f>VLOOKUP($A$9:$A$93,dt!$A$2:$R$78,12,FALSE)</f>
        <v>11567</v>
      </c>
      <c r="M73" s="3">
        <f>VLOOKUP($A$9:$A$93,dt!$A$2:$R$78,13,FALSE)</f>
        <v>2035272</v>
      </c>
      <c r="N73" s="3">
        <f>VLOOKUP($A$9:$A$93,dt!$A$2:$R$78,14,FALSE)</f>
        <v>1300</v>
      </c>
      <c r="O73" s="3">
        <f>VLOOKUP($A$9:$A$93,dt!$A$2:$R$78,15,FALSE)</f>
        <v>14539</v>
      </c>
      <c r="P73" s="3">
        <f>VLOOKUP($A$9:$A$93,dt!$A$2:$R$78,16,FALSE)</f>
        <v>314</v>
      </c>
      <c r="Q73" s="3">
        <f>VLOOKUP($A$9:$A$93,dt!$A$2:$R$78,17,FALSE)</f>
        <v>3007</v>
      </c>
      <c r="R73" s="3">
        <f>VLOOKUP($A$9:$A$93,dt!$A$2:$R$78,18,FALSE)</f>
        <v>68</v>
      </c>
    </row>
    <row r="74" spans="1:18" ht="20.45" customHeight="1">
      <c r="A74" s="3" t="s">
        <v>45</v>
      </c>
      <c r="B74" s="3">
        <f>VLOOKUP($A$9:$A$93,dt!$A$2:$R$78,2,FALSE)</f>
        <v>2940</v>
      </c>
      <c r="C74" s="3">
        <f>VLOOKUP($A$9:$A$93,dt!$A$2:$R$78,3,FALSE)</f>
        <v>857</v>
      </c>
      <c r="D74" s="3">
        <f>VLOOKUP($A$9:$A$93,dt!$A$2:$R$78,4,FALSE)</f>
        <v>70</v>
      </c>
      <c r="E74" s="3">
        <f>VLOOKUP($A$9:$A$93,dt!$A$2:$R$78,5,FALSE)</f>
        <v>0</v>
      </c>
      <c r="F74" s="3">
        <f>VLOOKUP($A$9:$A$93,dt!$A$2:$R$78,6,FALSE)</f>
        <v>0</v>
      </c>
      <c r="G74" s="3">
        <f>VLOOKUP($A$9:$A$93,dt!$A$2:$R$78,7,FALSE)</f>
        <v>38</v>
      </c>
      <c r="H74" s="3">
        <f>VLOOKUP($A$9:$A$93,dt!$A$2:$R$78,8,FALSE)</f>
        <v>6</v>
      </c>
      <c r="I74" s="3">
        <f>VLOOKUP($A$9:$A$93,dt!$A$2:$R$78,9,FALSE)</f>
        <v>22</v>
      </c>
      <c r="J74" s="3">
        <f>VLOOKUP($A$9:$A$93,dt!$A$2:$R$78,10,FALSE)</f>
        <v>3</v>
      </c>
      <c r="K74" s="3">
        <f>VLOOKUP($A$9:$A$93,dt!$A$2:$R$78,11,FALSE)</f>
        <v>148077</v>
      </c>
      <c r="L74" s="3">
        <f>VLOOKUP($A$9:$A$93,dt!$A$2:$R$78,12,FALSE)</f>
        <v>2603</v>
      </c>
      <c r="M74" s="3">
        <f>VLOOKUP($A$9:$A$93,dt!$A$2:$R$78,13,FALSE)</f>
        <v>11665</v>
      </c>
      <c r="N74" s="3">
        <f>VLOOKUP($A$9:$A$93,dt!$A$2:$R$78,14,FALSE)</f>
        <v>276</v>
      </c>
      <c r="O74" s="3">
        <f>VLOOKUP($A$9:$A$93,dt!$A$2:$R$78,15,FALSE)</f>
        <v>472</v>
      </c>
      <c r="P74" s="3">
        <f>VLOOKUP($A$9:$A$93,dt!$A$2:$R$78,16,FALSE)</f>
        <v>23</v>
      </c>
      <c r="Q74" s="3">
        <f>VLOOKUP($A$9:$A$93,dt!$A$2:$R$78,17,FALSE)</f>
        <v>19</v>
      </c>
      <c r="R74" s="3">
        <f>VLOOKUP($A$9:$A$93,dt!$A$2:$R$78,18,FALSE)</f>
        <v>2</v>
      </c>
    </row>
    <row r="75" spans="1:18" ht="20.45" customHeight="1">
      <c r="A75" s="3" t="s">
        <v>46</v>
      </c>
      <c r="B75" s="3">
        <f>VLOOKUP($A$9:$A$93,dt!$A$2:$R$78,2,FALSE)</f>
        <v>2061</v>
      </c>
      <c r="C75" s="3">
        <f>VLOOKUP($A$9:$A$93,dt!$A$2:$R$78,3,FALSE)</f>
        <v>1268</v>
      </c>
      <c r="D75" s="3">
        <f>VLOOKUP($A$9:$A$93,dt!$A$2:$R$78,4,FALSE)</f>
        <v>116</v>
      </c>
      <c r="E75" s="3">
        <f>VLOOKUP($A$9:$A$93,dt!$A$2:$R$78,5,FALSE)</f>
        <v>0</v>
      </c>
      <c r="F75" s="3">
        <f>VLOOKUP($A$9:$A$93,dt!$A$2:$R$78,6,FALSE)</f>
        <v>0</v>
      </c>
      <c r="G75" s="3">
        <f>VLOOKUP($A$9:$A$93,dt!$A$2:$R$78,7,FALSE)</f>
        <v>14</v>
      </c>
      <c r="H75" s="3">
        <f>VLOOKUP($A$9:$A$93,dt!$A$2:$R$78,8,FALSE)</f>
        <v>5</v>
      </c>
      <c r="I75" s="3">
        <f>VLOOKUP($A$9:$A$93,dt!$A$2:$R$78,9,FALSE)</f>
        <v>566</v>
      </c>
      <c r="J75" s="3">
        <f>VLOOKUP($A$9:$A$93,dt!$A$2:$R$78,10,FALSE)</f>
        <v>3</v>
      </c>
      <c r="K75" s="3">
        <f>VLOOKUP($A$9:$A$93,dt!$A$2:$R$78,11,FALSE)</f>
        <v>71586</v>
      </c>
      <c r="L75" s="3">
        <f>VLOOKUP($A$9:$A$93,dt!$A$2:$R$78,12,FALSE)</f>
        <v>1736</v>
      </c>
      <c r="M75" s="3">
        <f>VLOOKUP($A$9:$A$93,dt!$A$2:$R$78,13,FALSE)</f>
        <v>4999</v>
      </c>
      <c r="N75" s="3">
        <f>VLOOKUP($A$9:$A$93,dt!$A$2:$R$78,14,FALSE)</f>
        <v>250</v>
      </c>
      <c r="O75" s="3">
        <f>VLOOKUP($A$9:$A$93,dt!$A$2:$R$78,15,FALSE)</f>
        <v>254</v>
      </c>
      <c r="P75" s="3">
        <f>VLOOKUP($A$9:$A$93,dt!$A$2:$R$78,16,FALSE)</f>
        <v>14</v>
      </c>
      <c r="Q75" s="3">
        <f>VLOOKUP($A$9:$A$93,dt!$A$2:$R$78,17,FALSE)</f>
        <v>12</v>
      </c>
      <c r="R75" s="3">
        <f>VLOOKUP($A$9:$A$93,dt!$A$2:$R$78,18,FALSE)</f>
        <v>1</v>
      </c>
    </row>
    <row r="76" spans="1:18" ht="20.45" customHeight="1">
      <c r="A76" s="3" t="s">
        <v>47</v>
      </c>
      <c r="B76" s="3">
        <f>VLOOKUP($A$9:$A$93,dt!$A$2:$R$78,2,FALSE)</f>
        <v>19932</v>
      </c>
      <c r="C76" s="3">
        <f>VLOOKUP($A$9:$A$93,dt!$A$2:$R$78,3,FALSE)</f>
        <v>249481</v>
      </c>
      <c r="D76" s="3">
        <f>VLOOKUP($A$9:$A$93,dt!$A$2:$R$78,4,FALSE)</f>
        <v>14239</v>
      </c>
      <c r="E76" s="3">
        <f>VLOOKUP($A$9:$A$93,dt!$A$2:$R$78,5,FALSE)</f>
        <v>13812</v>
      </c>
      <c r="F76" s="3">
        <f>VLOOKUP($A$9:$A$93,dt!$A$2:$R$78,6,FALSE)</f>
        <v>370</v>
      </c>
      <c r="G76" s="3">
        <f>VLOOKUP($A$9:$A$93,dt!$A$2:$R$78,7,FALSE)</f>
        <v>930</v>
      </c>
      <c r="H76" s="3">
        <f>VLOOKUP($A$9:$A$93,dt!$A$2:$R$78,8,FALSE)</f>
        <v>130</v>
      </c>
      <c r="I76" s="3">
        <f>VLOOKUP($A$9:$A$93,dt!$A$2:$R$78,9,FALSE)</f>
        <v>108014</v>
      </c>
      <c r="J76" s="3">
        <f>VLOOKUP($A$9:$A$93,dt!$A$2:$R$78,10,FALSE)</f>
        <v>1156</v>
      </c>
      <c r="K76" s="3">
        <f>VLOOKUP($A$9:$A$93,dt!$A$2:$R$78,11,FALSE)</f>
        <v>2544332</v>
      </c>
      <c r="L76" s="3">
        <f>VLOOKUP($A$9:$A$93,dt!$A$2:$R$78,12,FALSE)</f>
        <v>10642</v>
      </c>
      <c r="M76" s="3">
        <f>VLOOKUP($A$9:$A$93,dt!$A$2:$R$78,13,FALSE)</f>
        <v>528205</v>
      </c>
      <c r="N76" s="3">
        <f>VLOOKUP($A$9:$A$93,dt!$A$2:$R$78,14,FALSE)</f>
        <v>1100</v>
      </c>
      <c r="O76" s="3">
        <f>VLOOKUP($A$9:$A$93,dt!$A$2:$R$78,15,FALSE)</f>
        <v>36555</v>
      </c>
      <c r="P76" s="3">
        <f>VLOOKUP($A$9:$A$93,dt!$A$2:$R$78,16,FALSE)</f>
        <v>838</v>
      </c>
      <c r="Q76" s="3">
        <f>VLOOKUP($A$9:$A$93,dt!$A$2:$R$78,17,FALSE)</f>
        <v>1277</v>
      </c>
      <c r="R76" s="3">
        <f>VLOOKUP($A$9:$A$93,dt!$A$2:$R$78,18,FALSE)</f>
        <v>39</v>
      </c>
    </row>
    <row r="77" spans="1:18" ht="20.45" customHeight="1">
      <c r="A77" s="3" t="s">
        <v>48</v>
      </c>
      <c r="B77" s="3">
        <f>VLOOKUP($A$9:$A$93,dt!$A$2:$R$78,2,FALSE)</f>
        <v>24497</v>
      </c>
      <c r="C77" s="3">
        <f>VLOOKUP($A$9:$A$93,dt!$A$2:$R$78,3,FALSE)</f>
        <v>175518</v>
      </c>
      <c r="D77" s="3">
        <f>VLOOKUP($A$9:$A$93,dt!$A$2:$R$78,4,FALSE)</f>
        <v>15158</v>
      </c>
      <c r="E77" s="3">
        <f>VLOOKUP($A$9:$A$93,dt!$A$2:$R$78,5,FALSE)</f>
        <v>34770</v>
      </c>
      <c r="F77" s="3">
        <f>VLOOKUP($A$9:$A$93,dt!$A$2:$R$78,6,FALSE)</f>
        <v>885</v>
      </c>
      <c r="G77" s="3">
        <f>VLOOKUP($A$9:$A$93,dt!$A$2:$R$78,7,FALSE)</f>
        <v>571</v>
      </c>
      <c r="H77" s="3">
        <f>VLOOKUP($A$9:$A$93,dt!$A$2:$R$78,8,FALSE)</f>
        <v>119</v>
      </c>
      <c r="I77" s="3">
        <f>VLOOKUP($A$9:$A$93,dt!$A$2:$R$78,9,FALSE)</f>
        <v>115414</v>
      </c>
      <c r="J77" s="3">
        <f>VLOOKUP($A$9:$A$93,dt!$A$2:$R$78,10,FALSE)</f>
        <v>1566</v>
      </c>
      <c r="K77" s="3">
        <f>VLOOKUP($A$9:$A$93,dt!$A$2:$R$78,11,FALSE)</f>
        <v>2101470</v>
      </c>
      <c r="L77" s="3">
        <f>VLOOKUP($A$9:$A$93,dt!$A$2:$R$78,12,FALSE)</f>
        <v>14281</v>
      </c>
      <c r="M77" s="3">
        <f>VLOOKUP($A$9:$A$93,dt!$A$2:$R$78,13,FALSE)</f>
        <v>67519</v>
      </c>
      <c r="N77" s="3">
        <f>VLOOKUP($A$9:$A$93,dt!$A$2:$R$78,14,FALSE)</f>
        <v>1086</v>
      </c>
      <c r="O77" s="3">
        <f>VLOOKUP($A$9:$A$93,dt!$A$2:$R$78,15,FALSE)</f>
        <v>46058</v>
      </c>
      <c r="P77" s="3">
        <f>VLOOKUP($A$9:$A$93,dt!$A$2:$R$78,16,FALSE)</f>
        <v>1145</v>
      </c>
      <c r="Q77" s="3">
        <f>VLOOKUP($A$9:$A$93,dt!$A$2:$R$78,17,FALSE)</f>
        <v>1218</v>
      </c>
      <c r="R77" s="3">
        <f>VLOOKUP($A$9:$A$93,dt!$A$2:$R$78,18,FALSE)</f>
        <v>36</v>
      </c>
    </row>
    <row r="78" spans="1:18" ht="20.45" customHeight="1">
      <c r="A78" s="13" t="s">
        <v>21</v>
      </c>
      <c r="B78" s="1">
        <f>SUM(B79:B87)</f>
        <v>308528</v>
      </c>
      <c r="C78" s="1">
        <f t="shared" ref="C78:R78" si="8">SUM(C79:C87)</f>
        <v>706411</v>
      </c>
      <c r="D78" s="1">
        <f t="shared" si="8"/>
        <v>122975</v>
      </c>
      <c r="E78" s="1">
        <f t="shared" si="8"/>
        <v>5932</v>
      </c>
      <c r="F78" s="1">
        <f t="shared" si="8"/>
        <v>198</v>
      </c>
      <c r="G78" s="1">
        <f t="shared" si="8"/>
        <v>16908</v>
      </c>
      <c r="H78" s="1">
        <f t="shared" si="8"/>
        <v>1880</v>
      </c>
      <c r="I78" s="1">
        <f t="shared" si="8"/>
        <v>1357855</v>
      </c>
      <c r="J78" s="1">
        <f t="shared" si="8"/>
        <v>14953</v>
      </c>
      <c r="K78" s="1">
        <f t="shared" si="8"/>
        <v>30389967</v>
      </c>
      <c r="L78" s="1">
        <f t="shared" si="8"/>
        <v>247868</v>
      </c>
      <c r="M78" s="1">
        <f t="shared" si="8"/>
        <v>1944666</v>
      </c>
      <c r="N78" s="1">
        <f t="shared" si="8"/>
        <v>34186</v>
      </c>
      <c r="O78" s="1">
        <f t="shared" si="8"/>
        <v>183458</v>
      </c>
      <c r="P78" s="1">
        <f t="shared" si="8"/>
        <v>9649</v>
      </c>
      <c r="Q78" s="1">
        <f t="shared" si="8"/>
        <v>2828</v>
      </c>
      <c r="R78" s="1">
        <f t="shared" si="8"/>
        <v>219</v>
      </c>
    </row>
    <row r="79" spans="1:18" ht="20.45" customHeight="1">
      <c r="A79" s="3" t="s">
        <v>32</v>
      </c>
      <c r="B79" s="3">
        <f>VLOOKUP($A$9:$A$93,dt!$A$2:$R$78,2,FALSE)</f>
        <v>99339</v>
      </c>
      <c r="C79" s="3">
        <f>VLOOKUP($A$9:$A$93,dt!$A$2:$R$78,3,FALSE)</f>
        <v>222794</v>
      </c>
      <c r="D79" s="3">
        <f>VLOOKUP($A$9:$A$93,dt!$A$2:$R$78,4,FALSE)</f>
        <v>41852</v>
      </c>
      <c r="E79" s="3">
        <f>VLOOKUP($A$9:$A$93,dt!$A$2:$R$78,5,FALSE)</f>
        <v>148</v>
      </c>
      <c r="F79" s="3">
        <f>VLOOKUP($A$9:$A$93,dt!$A$2:$R$78,6,FALSE)</f>
        <v>12</v>
      </c>
      <c r="G79" s="3">
        <f>VLOOKUP($A$9:$A$93,dt!$A$2:$R$78,7,FALSE)</f>
        <v>2464</v>
      </c>
      <c r="H79" s="3">
        <f>VLOOKUP($A$9:$A$93,dt!$A$2:$R$78,8,FALSE)</f>
        <v>235</v>
      </c>
      <c r="I79" s="3">
        <f>VLOOKUP($A$9:$A$93,dt!$A$2:$R$78,9,FALSE)</f>
        <v>362198</v>
      </c>
      <c r="J79" s="3">
        <f>VLOOKUP($A$9:$A$93,dt!$A$2:$R$78,10,FALSE)</f>
        <v>5478</v>
      </c>
      <c r="K79" s="3">
        <f>VLOOKUP($A$9:$A$93,dt!$A$2:$R$78,11,FALSE)</f>
        <v>6333296</v>
      </c>
      <c r="L79" s="3">
        <f>VLOOKUP($A$9:$A$93,dt!$A$2:$R$78,12,FALSE)</f>
        <v>75329</v>
      </c>
      <c r="M79" s="3">
        <f>VLOOKUP($A$9:$A$93,dt!$A$2:$R$78,13,FALSE)</f>
        <v>645098</v>
      </c>
      <c r="N79" s="3">
        <f>VLOOKUP($A$9:$A$93,dt!$A$2:$R$78,14,FALSE)</f>
        <v>12150</v>
      </c>
      <c r="O79" s="3">
        <f>VLOOKUP($A$9:$A$93,dt!$A$2:$R$78,15,FALSE)</f>
        <v>51241</v>
      </c>
      <c r="P79" s="3">
        <f>VLOOKUP($A$9:$A$93,dt!$A$2:$R$78,16,FALSE)</f>
        <v>2410</v>
      </c>
      <c r="Q79" s="3">
        <f>VLOOKUP($A$9:$A$93,dt!$A$2:$R$78,17,FALSE)</f>
        <v>826</v>
      </c>
      <c r="R79" s="3">
        <f>VLOOKUP($A$9:$A$93,dt!$A$2:$R$78,18,FALSE)</f>
        <v>58</v>
      </c>
    </row>
    <row r="80" spans="1:18" ht="20.45" customHeight="1">
      <c r="A80" s="3" t="s">
        <v>33</v>
      </c>
      <c r="B80" s="3">
        <f>VLOOKUP($A$9:$A$93,dt!$A$2:$R$78,2,FALSE)</f>
        <v>17003</v>
      </c>
      <c r="C80" s="3">
        <f>VLOOKUP($A$9:$A$93,dt!$A$2:$R$78,3,FALSE)</f>
        <v>65904</v>
      </c>
      <c r="D80" s="3">
        <f>VLOOKUP($A$9:$A$93,dt!$A$2:$R$78,4,FALSE)</f>
        <v>9786</v>
      </c>
      <c r="E80" s="3">
        <f>VLOOKUP($A$9:$A$93,dt!$A$2:$R$78,5,FALSE)</f>
        <v>0</v>
      </c>
      <c r="F80" s="3">
        <f>VLOOKUP($A$9:$A$93,dt!$A$2:$R$78,6,FALSE)</f>
        <v>0</v>
      </c>
      <c r="G80" s="3">
        <f>VLOOKUP($A$9:$A$93,dt!$A$2:$R$78,7,FALSE)</f>
        <v>759</v>
      </c>
      <c r="H80" s="3">
        <f>VLOOKUP($A$9:$A$93,dt!$A$2:$R$78,8,FALSE)</f>
        <v>139</v>
      </c>
      <c r="I80" s="3">
        <f>VLOOKUP($A$9:$A$93,dt!$A$2:$R$78,9,FALSE)</f>
        <v>104113</v>
      </c>
      <c r="J80" s="3">
        <f>VLOOKUP($A$9:$A$93,dt!$A$2:$R$78,10,FALSE)</f>
        <v>675</v>
      </c>
      <c r="K80" s="3">
        <f>VLOOKUP($A$9:$A$93,dt!$A$2:$R$78,11,FALSE)</f>
        <v>2749095</v>
      </c>
      <c r="L80" s="3">
        <f>VLOOKUP($A$9:$A$93,dt!$A$2:$R$78,12,FALSE)</f>
        <v>11958</v>
      </c>
      <c r="M80" s="3">
        <f>VLOOKUP($A$9:$A$93,dt!$A$2:$R$78,13,FALSE)</f>
        <v>52194</v>
      </c>
      <c r="N80" s="3">
        <f>VLOOKUP($A$9:$A$93,dt!$A$2:$R$78,14,FALSE)</f>
        <v>1728</v>
      </c>
      <c r="O80" s="3">
        <f>VLOOKUP($A$9:$A$93,dt!$A$2:$R$78,15,FALSE)</f>
        <v>36187</v>
      </c>
      <c r="P80" s="3">
        <f>VLOOKUP($A$9:$A$93,dt!$A$2:$R$78,16,FALSE)</f>
        <v>1773</v>
      </c>
      <c r="Q80" s="3">
        <f>VLOOKUP($A$9:$A$93,dt!$A$2:$R$78,17,FALSE)</f>
        <v>473</v>
      </c>
      <c r="R80" s="3">
        <f>VLOOKUP($A$9:$A$93,dt!$A$2:$R$78,18,FALSE)</f>
        <v>26</v>
      </c>
    </row>
    <row r="81" spans="1:18" ht="20.45" customHeight="1">
      <c r="A81" s="3" t="s">
        <v>34</v>
      </c>
      <c r="B81" s="3">
        <f>VLOOKUP($A$9:$A$93,dt!$A$2:$R$78,2,FALSE)</f>
        <v>10366</v>
      </c>
      <c r="C81" s="3">
        <f>VLOOKUP($A$9:$A$93,dt!$A$2:$R$78,3,FALSE)</f>
        <v>10949</v>
      </c>
      <c r="D81" s="3">
        <f>VLOOKUP($A$9:$A$93,dt!$A$2:$R$78,4,FALSE)</f>
        <v>1421</v>
      </c>
      <c r="E81" s="3">
        <f>VLOOKUP($A$9:$A$93,dt!$A$2:$R$78,5,FALSE)</f>
        <v>0</v>
      </c>
      <c r="F81" s="3">
        <f>VLOOKUP($A$9:$A$93,dt!$A$2:$R$78,6,FALSE)</f>
        <v>0</v>
      </c>
      <c r="G81" s="3">
        <f>VLOOKUP($A$9:$A$93,dt!$A$2:$R$78,7,FALSE)</f>
        <v>2420</v>
      </c>
      <c r="H81" s="3">
        <f>VLOOKUP($A$9:$A$93,dt!$A$2:$R$78,8,FALSE)</f>
        <v>239</v>
      </c>
      <c r="I81" s="3">
        <f>VLOOKUP($A$9:$A$93,dt!$A$2:$R$78,9,FALSE)</f>
        <v>40790</v>
      </c>
      <c r="J81" s="3">
        <f>VLOOKUP($A$9:$A$93,dt!$A$2:$R$78,10,FALSE)</f>
        <v>262</v>
      </c>
      <c r="K81" s="3">
        <f>VLOOKUP($A$9:$A$93,dt!$A$2:$R$78,11,FALSE)</f>
        <v>1879341</v>
      </c>
      <c r="L81" s="3">
        <f>VLOOKUP($A$9:$A$93,dt!$A$2:$R$78,12,FALSE)</f>
        <v>9099</v>
      </c>
      <c r="M81" s="3">
        <f>VLOOKUP($A$9:$A$93,dt!$A$2:$R$78,13,FALSE)</f>
        <v>34245</v>
      </c>
      <c r="N81" s="3">
        <f>VLOOKUP($A$9:$A$93,dt!$A$2:$R$78,14,FALSE)</f>
        <v>1127</v>
      </c>
      <c r="O81" s="3">
        <f>VLOOKUP($A$9:$A$93,dt!$A$2:$R$78,15,FALSE)</f>
        <v>14225</v>
      </c>
      <c r="P81" s="3">
        <f>VLOOKUP($A$9:$A$93,dt!$A$2:$R$78,16,FALSE)</f>
        <v>661</v>
      </c>
      <c r="Q81" s="3">
        <f>VLOOKUP($A$9:$A$93,dt!$A$2:$R$78,17,FALSE)</f>
        <v>174</v>
      </c>
      <c r="R81" s="3">
        <f>VLOOKUP($A$9:$A$93,dt!$A$2:$R$78,18,FALSE)</f>
        <v>17</v>
      </c>
    </row>
    <row r="82" spans="1:18" ht="20.45" customHeight="1">
      <c r="A82" s="3" t="s">
        <v>35</v>
      </c>
      <c r="B82" s="3">
        <f>VLOOKUP($A$9:$A$93,dt!$A$2:$R$78,2,FALSE)</f>
        <v>3109</v>
      </c>
      <c r="C82" s="3">
        <f>VLOOKUP($A$9:$A$93,dt!$A$2:$R$78,3,FALSE)</f>
        <v>2438</v>
      </c>
      <c r="D82" s="3">
        <f>VLOOKUP($A$9:$A$93,dt!$A$2:$R$78,4,FALSE)</f>
        <v>301</v>
      </c>
      <c r="E82" s="3">
        <f>VLOOKUP($A$9:$A$93,dt!$A$2:$R$78,5,FALSE)</f>
        <v>0</v>
      </c>
      <c r="F82" s="3">
        <f>VLOOKUP($A$9:$A$93,dt!$A$2:$R$78,6,FALSE)</f>
        <v>0</v>
      </c>
      <c r="G82" s="3">
        <f>VLOOKUP($A$9:$A$93,dt!$A$2:$R$78,7,FALSE)</f>
        <v>668</v>
      </c>
      <c r="H82" s="3">
        <f>VLOOKUP($A$9:$A$93,dt!$A$2:$R$78,8,FALSE)</f>
        <v>94</v>
      </c>
      <c r="I82" s="3">
        <f>VLOOKUP($A$9:$A$93,dt!$A$2:$R$78,9,FALSE)</f>
        <v>1053</v>
      </c>
      <c r="J82" s="3">
        <f>VLOOKUP($A$9:$A$93,dt!$A$2:$R$78,10,FALSE)</f>
        <v>16</v>
      </c>
      <c r="K82" s="3">
        <f>VLOOKUP($A$9:$A$93,dt!$A$2:$R$78,11,FALSE)</f>
        <v>283070</v>
      </c>
      <c r="L82" s="3">
        <f>VLOOKUP($A$9:$A$93,dt!$A$2:$R$78,12,FALSE)</f>
        <v>2634</v>
      </c>
      <c r="M82" s="3">
        <f>VLOOKUP($A$9:$A$93,dt!$A$2:$R$78,13,FALSE)</f>
        <v>25648</v>
      </c>
      <c r="N82" s="3">
        <f>VLOOKUP($A$9:$A$93,dt!$A$2:$R$78,14,FALSE)</f>
        <v>455</v>
      </c>
      <c r="O82" s="3">
        <f>VLOOKUP($A$9:$A$93,dt!$A$2:$R$78,15,FALSE)</f>
        <v>2509</v>
      </c>
      <c r="P82" s="3">
        <f>VLOOKUP($A$9:$A$93,dt!$A$2:$R$78,16,FALSE)</f>
        <v>93</v>
      </c>
      <c r="Q82" s="3">
        <f>VLOOKUP($A$9:$A$93,dt!$A$2:$R$78,17,FALSE)</f>
        <v>73</v>
      </c>
      <c r="R82" s="3">
        <f>VLOOKUP($A$9:$A$93,dt!$A$2:$R$78,18,FALSE)</f>
        <v>5</v>
      </c>
    </row>
    <row r="83" spans="1:18" ht="20.45" customHeight="1">
      <c r="A83" s="3" t="s">
        <v>36</v>
      </c>
      <c r="B83" s="3">
        <f>VLOOKUP($A$9:$A$93,dt!$A$2:$R$78,2,FALSE)</f>
        <v>55759</v>
      </c>
      <c r="C83" s="3">
        <f>VLOOKUP($A$9:$A$93,dt!$A$2:$R$78,3,FALSE)</f>
        <v>85034</v>
      </c>
      <c r="D83" s="3">
        <f>VLOOKUP($A$9:$A$93,dt!$A$2:$R$78,4,FALSE)</f>
        <v>14609</v>
      </c>
      <c r="E83" s="3">
        <f>VLOOKUP($A$9:$A$93,dt!$A$2:$R$78,5,FALSE)</f>
        <v>0</v>
      </c>
      <c r="F83" s="3">
        <f>VLOOKUP($A$9:$A$93,dt!$A$2:$R$78,6,FALSE)</f>
        <v>0</v>
      </c>
      <c r="G83" s="3">
        <f>VLOOKUP($A$9:$A$93,dt!$A$2:$R$78,7,FALSE)</f>
        <v>3622</v>
      </c>
      <c r="H83" s="3">
        <f>VLOOKUP($A$9:$A$93,dt!$A$2:$R$78,8,FALSE)</f>
        <v>390</v>
      </c>
      <c r="I83" s="3">
        <f>VLOOKUP($A$9:$A$93,dt!$A$2:$R$78,9,FALSE)</f>
        <v>189633</v>
      </c>
      <c r="J83" s="3">
        <f>VLOOKUP($A$9:$A$93,dt!$A$2:$R$78,10,FALSE)</f>
        <v>1642</v>
      </c>
      <c r="K83" s="3">
        <f>VLOOKUP($A$9:$A$93,dt!$A$2:$R$78,11,FALSE)</f>
        <v>4121074</v>
      </c>
      <c r="L83" s="3">
        <f>VLOOKUP($A$9:$A$93,dt!$A$2:$R$78,12,FALSE)</f>
        <v>48092</v>
      </c>
      <c r="M83" s="3">
        <f>VLOOKUP($A$9:$A$93,dt!$A$2:$R$78,13,FALSE)</f>
        <v>374228</v>
      </c>
      <c r="N83" s="3">
        <f>VLOOKUP($A$9:$A$93,dt!$A$2:$R$78,14,FALSE)</f>
        <v>5106</v>
      </c>
      <c r="O83" s="3">
        <f>VLOOKUP($A$9:$A$93,dt!$A$2:$R$78,15,FALSE)</f>
        <v>18344</v>
      </c>
      <c r="P83" s="3">
        <f>VLOOKUP($A$9:$A$93,dt!$A$2:$R$78,16,FALSE)</f>
        <v>797</v>
      </c>
      <c r="Q83" s="3">
        <f>VLOOKUP($A$9:$A$93,dt!$A$2:$R$78,17,FALSE)</f>
        <v>448</v>
      </c>
      <c r="R83" s="3">
        <f>VLOOKUP($A$9:$A$93,dt!$A$2:$R$78,18,FALSE)</f>
        <v>35</v>
      </c>
    </row>
    <row r="84" spans="1:18" ht="20.45" customHeight="1">
      <c r="A84" s="3" t="s">
        <v>37</v>
      </c>
      <c r="B84" s="3">
        <f>VLOOKUP($A$9:$A$93,dt!$A$2:$R$78,2,FALSE)</f>
        <v>6816</v>
      </c>
      <c r="C84" s="3">
        <f>VLOOKUP($A$9:$A$93,dt!$A$2:$R$78,3,FALSE)</f>
        <v>9676</v>
      </c>
      <c r="D84" s="3">
        <f>VLOOKUP($A$9:$A$93,dt!$A$2:$R$78,4,FALSE)</f>
        <v>1138</v>
      </c>
      <c r="E84" s="3">
        <f>VLOOKUP($A$9:$A$93,dt!$A$2:$R$78,5,FALSE)</f>
        <v>0</v>
      </c>
      <c r="F84" s="3">
        <f>VLOOKUP($A$9:$A$93,dt!$A$2:$R$78,6,FALSE)</f>
        <v>0</v>
      </c>
      <c r="G84" s="3">
        <f>VLOOKUP($A$9:$A$93,dt!$A$2:$R$78,7,FALSE)</f>
        <v>1666</v>
      </c>
      <c r="H84" s="3">
        <f>VLOOKUP($A$9:$A$93,dt!$A$2:$R$78,8,FALSE)</f>
        <v>176</v>
      </c>
      <c r="I84" s="3">
        <f>VLOOKUP($A$9:$A$93,dt!$A$2:$R$78,9,FALSE)</f>
        <v>14525</v>
      </c>
      <c r="J84" s="3">
        <f>VLOOKUP($A$9:$A$93,dt!$A$2:$R$78,10,FALSE)</f>
        <v>155</v>
      </c>
      <c r="K84" s="3">
        <f>VLOOKUP($A$9:$A$93,dt!$A$2:$R$78,11,FALSE)</f>
        <v>366190</v>
      </c>
      <c r="L84" s="3">
        <f>VLOOKUP($A$9:$A$93,dt!$A$2:$R$78,12,FALSE)</f>
        <v>6099</v>
      </c>
      <c r="M84" s="3">
        <f>VLOOKUP($A$9:$A$93,dt!$A$2:$R$78,13,FALSE)</f>
        <v>17423</v>
      </c>
      <c r="N84" s="3">
        <f>VLOOKUP($A$9:$A$93,dt!$A$2:$R$78,14,FALSE)</f>
        <v>668</v>
      </c>
      <c r="O84" s="3">
        <f>VLOOKUP($A$9:$A$93,dt!$A$2:$R$78,15,FALSE)</f>
        <v>7866</v>
      </c>
      <c r="P84" s="3">
        <f>VLOOKUP($A$9:$A$93,dt!$A$2:$R$78,16,FALSE)</f>
        <v>454</v>
      </c>
      <c r="Q84" s="3">
        <f>VLOOKUP($A$9:$A$93,dt!$A$2:$R$78,17,FALSE)</f>
        <v>91</v>
      </c>
      <c r="R84" s="3">
        <f>VLOOKUP($A$9:$A$93,dt!$A$2:$R$78,18,FALSE)</f>
        <v>9</v>
      </c>
    </row>
    <row r="85" spans="1:18" ht="20.45" customHeight="1">
      <c r="A85" s="3" t="s">
        <v>38</v>
      </c>
      <c r="B85" s="3">
        <f>VLOOKUP($A$9:$A$93,dt!$A$2:$R$78,2,FALSE)</f>
        <v>25367</v>
      </c>
      <c r="C85" s="3">
        <f>VLOOKUP($A$9:$A$93,dt!$A$2:$R$78,3,FALSE)</f>
        <v>48046</v>
      </c>
      <c r="D85" s="3">
        <f>VLOOKUP($A$9:$A$93,dt!$A$2:$R$78,4,FALSE)</f>
        <v>7380</v>
      </c>
      <c r="E85" s="3">
        <f>VLOOKUP($A$9:$A$93,dt!$A$2:$R$78,5,FALSE)</f>
        <v>1191</v>
      </c>
      <c r="F85" s="3">
        <f>VLOOKUP($A$9:$A$93,dt!$A$2:$R$78,6,FALSE)</f>
        <v>32</v>
      </c>
      <c r="G85" s="3">
        <f>VLOOKUP($A$9:$A$93,dt!$A$2:$R$78,7,FALSE)</f>
        <v>540</v>
      </c>
      <c r="H85" s="3">
        <f>VLOOKUP($A$9:$A$93,dt!$A$2:$R$78,8,FALSE)</f>
        <v>124</v>
      </c>
      <c r="I85" s="3">
        <f>VLOOKUP($A$9:$A$93,dt!$A$2:$R$78,9,FALSE)</f>
        <v>95548</v>
      </c>
      <c r="J85" s="3">
        <f>VLOOKUP($A$9:$A$93,dt!$A$2:$R$78,10,FALSE)</f>
        <v>1690</v>
      </c>
      <c r="K85" s="3">
        <f>VLOOKUP($A$9:$A$93,dt!$A$2:$R$78,11,FALSE)</f>
        <v>1720764</v>
      </c>
      <c r="L85" s="3">
        <f>VLOOKUP($A$9:$A$93,dt!$A$2:$R$78,12,FALSE)</f>
        <v>21892</v>
      </c>
      <c r="M85" s="3">
        <f>VLOOKUP($A$9:$A$93,dt!$A$2:$R$78,13,FALSE)</f>
        <v>69312</v>
      </c>
      <c r="N85" s="3">
        <f>VLOOKUP($A$9:$A$93,dt!$A$2:$R$78,14,FALSE)</f>
        <v>1335</v>
      </c>
      <c r="O85" s="3">
        <f>VLOOKUP($A$9:$A$93,dt!$A$2:$R$78,15,FALSE)</f>
        <v>7579</v>
      </c>
      <c r="P85" s="3">
        <f>VLOOKUP($A$9:$A$93,dt!$A$2:$R$78,16,FALSE)</f>
        <v>310</v>
      </c>
      <c r="Q85" s="3">
        <f>VLOOKUP($A$9:$A$93,dt!$A$2:$R$78,17,FALSE)</f>
        <v>146</v>
      </c>
      <c r="R85" s="3">
        <f>VLOOKUP($A$9:$A$93,dt!$A$2:$R$78,18,FALSE)</f>
        <v>12</v>
      </c>
    </row>
    <row r="86" spans="1:18" ht="20.45" customHeight="1">
      <c r="A86" s="3" t="s">
        <v>39</v>
      </c>
      <c r="B86" s="3">
        <f>VLOOKUP($A$9:$A$93,dt!$A$2:$R$78,2,FALSE)</f>
        <v>30595</v>
      </c>
      <c r="C86" s="3">
        <f>VLOOKUP($A$9:$A$93,dt!$A$2:$R$78,3,FALSE)</f>
        <v>98070</v>
      </c>
      <c r="D86" s="3">
        <f>VLOOKUP($A$9:$A$93,dt!$A$2:$R$78,4,FALSE)</f>
        <v>15220</v>
      </c>
      <c r="E86" s="3">
        <f>VLOOKUP($A$9:$A$93,dt!$A$2:$R$78,5,FALSE)</f>
        <v>0</v>
      </c>
      <c r="F86" s="3">
        <f>VLOOKUP($A$9:$A$93,dt!$A$2:$R$78,6,FALSE)</f>
        <v>0</v>
      </c>
      <c r="G86" s="3">
        <f>VLOOKUP($A$9:$A$93,dt!$A$2:$R$78,7,FALSE)</f>
        <v>357</v>
      </c>
      <c r="H86" s="3">
        <f>VLOOKUP($A$9:$A$93,dt!$A$2:$R$78,8,FALSE)</f>
        <v>103</v>
      </c>
      <c r="I86" s="3">
        <f>VLOOKUP($A$9:$A$93,dt!$A$2:$R$78,9,FALSE)</f>
        <v>95620</v>
      </c>
      <c r="J86" s="3">
        <f>VLOOKUP($A$9:$A$93,dt!$A$2:$R$78,10,FALSE)</f>
        <v>960</v>
      </c>
      <c r="K86" s="3">
        <f>VLOOKUP($A$9:$A$93,dt!$A$2:$R$78,11,FALSE)</f>
        <v>2535921</v>
      </c>
      <c r="L86" s="3">
        <f>VLOOKUP($A$9:$A$93,dt!$A$2:$R$78,12,FALSE)</f>
        <v>23407</v>
      </c>
      <c r="M86" s="3">
        <f>VLOOKUP($A$9:$A$93,dt!$A$2:$R$78,13,FALSE)</f>
        <v>103960</v>
      </c>
      <c r="N86" s="3">
        <f>VLOOKUP($A$9:$A$93,dt!$A$2:$R$78,14,FALSE)</f>
        <v>2166</v>
      </c>
      <c r="O86" s="3">
        <f>VLOOKUP($A$9:$A$93,dt!$A$2:$R$78,15,FALSE)</f>
        <v>18551</v>
      </c>
      <c r="P86" s="3">
        <f>VLOOKUP($A$9:$A$93,dt!$A$2:$R$78,16,FALSE)</f>
        <v>1354</v>
      </c>
      <c r="Q86" s="3">
        <f>VLOOKUP($A$9:$A$93,dt!$A$2:$R$78,17,FALSE)</f>
        <v>118</v>
      </c>
      <c r="R86" s="3">
        <f>VLOOKUP($A$9:$A$93,dt!$A$2:$R$78,18,FALSE)</f>
        <v>21</v>
      </c>
    </row>
    <row r="87" spans="1:18" ht="20.45" customHeight="1">
      <c r="A87" s="3" t="s">
        <v>40</v>
      </c>
      <c r="B87" s="3">
        <f>VLOOKUP($A$9:$A$93,dt!$A$2:$R$78,2,FALSE)</f>
        <v>60174</v>
      </c>
      <c r="C87" s="3">
        <f>VLOOKUP($A$9:$A$93,dt!$A$2:$R$78,3,FALSE)</f>
        <v>163500</v>
      </c>
      <c r="D87" s="3">
        <f>VLOOKUP($A$9:$A$93,dt!$A$2:$R$78,4,FALSE)</f>
        <v>31268</v>
      </c>
      <c r="E87" s="3">
        <f>VLOOKUP($A$9:$A$93,dt!$A$2:$R$78,5,FALSE)</f>
        <v>4593</v>
      </c>
      <c r="F87" s="3">
        <f>VLOOKUP($A$9:$A$93,dt!$A$2:$R$78,6,FALSE)</f>
        <v>154</v>
      </c>
      <c r="G87" s="3">
        <f>VLOOKUP($A$9:$A$93,dt!$A$2:$R$78,7,FALSE)</f>
        <v>4412</v>
      </c>
      <c r="H87" s="3">
        <f>VLOOKUP($A$9:$A$93,dt!$A$2:$R$78,8,FALSE)</f>
        <v>380</v>
      </c>
      <c r="I87" s="3">
        <f>VLOOKUP($A$9:$A$93,dt!$A$2:$R$78,9,FALSE)</f>
        <v>454375</v>
      </c>
      <c r="J87" s="3">
        <f>VLOOKUP($A$9:$A$93,dt!$A$2:$R$78,10,FALSE)</f>
        <v>4075</v>
      </c>
      <c r="K87" s="3">
        <f>VLOOKUP($A$9:$A$93,dt!$A$2:$R$78,11,FALSE)</f>
        <v>10401216</v>
      </c>
      <c r="L87" s="3">
        <f>VLOOKUP($A$9:$A$93,dt!$A$2:$R$78,12,FALSE)</f>
        <v>49358</v>
      </c>
      <c r="M87" s="3">
        <f>VLOOKUP($A$9:$A$93,dt!$A$2:$R$78,13,FALSE)</f>
        <v>622558</v>
      </c>
      <c r="N87" s="3">
        <f>VLOOKUP($A$9:$A$93,dt!$A$2:$R$78,14,FALSE)</f>
        <v>9451</v>
      </c>
      <c r="O87" s="3">
        <f>VLOOKUP($A$9:$A$93,dt!$A$2:$R$78,15,FALSE)</f>
        <v>26956</v>
      </c>
      <c r="P87" s="3">
        <f>VLOOKUP($A$9:$A$93,dt!$A$2:$R$78,16,FALSE)</f>
        <v>1797</v>
      </c>
      <c r="Q87" s="3">
        <f>VLOOKUP($A$9:$A$93,dt!$A$2:$R$78,17,FALSE)</f>
        <v>479</v>
      </c>
      <c r="R87" s="3">
        <f>VLOOKUP($A$9:$A$93,dt!$A$2:$R$78,18,FALSE)</f>
        <v>36</v>
      </c>
    </row>
    <row r="88" spans="1:18" ht="20.45" customHeight="1">
      <c r="A88" s="13" t="s">
        <v>22</v>
      </c>
      <c r="B88" s="1">
        <f>SUM(B89:B93)</f>
        <v>223371</v>
      </c>
      <c r="C88" s="1">
        <f t="shared" ref="C88:R88" si="9">SUM(C89:C93)</f>
        <v>428320</v>
      </c>
      <c r="D88" s="1">
        <f t="shared" si="9"/>
        <v>94480</v>
      </c>
      <c r="E88" s="1">
        <f t="shared" si="9"/>
        <v>1337</v>
      </c>
      <c r="F88" s="1">
        <f t="shared" si="9"/>
        <v>24</v>
      </c>
      <c r="G88" s="1">
        <f t="shared" si="9"/>
        <v>11411</v>
      </c>
      <c r="H88" s="1">
        <f t="shared" si="9"/>
        <v>1358</v>
      </c>
      <c r="I88" s="1">
        <f t="shared" si="9"/>
        <v>122158</v>
      </c>
      <c r="J88" s="1">
        <f t="shared" si="9"/>
        <v>973</v>
      </c>
      <c r="K88" s="1">
        <f t="shared" si="9"/>
        <v>11327954</v>
      </c>
      <c r="L88" s="1">
        <f t="shared" si="9"/>
        <v>182049</v>
      </c>
      <c r="M88" s="1">
        <f t="shared" si="9"/>
        <v>1676632</v>
      </c>
      <c r="N88" s="1">
        <f t="shared" si="9"/>
        <v>67916</v>
      </c>
      <c r="O88" s="1">
        <f t="shared" si="9"/>
        <v>260351</v>
      </c>
      <c r="P88" s="1">
        <f t="shared" si="9"/>
        <v>44888</v>
      </c>
      <c r="Q88" s="1">
        <f t="shared" si="9"/>
        <v>28291</v>
      </c>
      <c r="R88" s="1">
        <f t="shared" si="9"/>
        <v>5355</v>
      </c>
    </row>
    <row r="89" spans="1:18" ht="20.45" customHeight="1">
      <c r="A89" s="3" t="s">
        <v>27</v>
      </c>
      <c r="B89" s="3">
        <f>VLOOKUP($A$9:$A$93,dt!$A$2:$R$78,2,FALSE)</f>
        <v>60187</v>
      </c>
      <c r="C89" s="3">
        <f>VLOOKUP($A$9:$A$93,dt!$A$2:$R$78,3,FALSE)</f>
        <v>169123</v>
      </c>
      <c r="D89" s="3">
        <f>VLOOKUP($A$9:$A$93,dt!$A$2:$R$78,4,FALSE)</f>
        <v>27156</v>
      </c>
      <c r="E89" s="3">
        <f>VLOOKUP($A$9:$A$93,dt!$A$2:$R$78,5,FALSE)</f>
        <v>1317</v>
      </c>
      <c r="F89" s="3">
        <f>VLOOKUP($A$9:$A$93,dt!$A$2:$R$78,6,FALSE)</f>
        <v>20</v>
      </c>
      <c r="G89" s="3">
        <f>VLOOKUP($A$9:$A$93,dt!$A$2:$R$78,7,FALSE)</f>
        <v>6104</v>
      </c>
      <c r="H89" s="3">
        <f>VLOOKUP($A$9:$A$93,dt!$A$2:$R$78,8,FALSE)</f>
        <v>345</v>
      </c>
      <c r="I89" s="3">
        <f>VLOOKUP($A$9:$A$93,dt!$A$2:$R$78,9,FALSE)</f>
        <v>91645</v>
      </c>
      <c r="J89" s="3">
        <f>VLOOKUP($A$9:$A$93,dt!$A$2:$R$78,10,FALSE)</f>
        <v>596</v>
      </c>
      <c r="K89" s="3">
        <f>VLOOKUP($A$9:$A$93,dt!$A$2:$R$78,11,FALSE)</f>
        <v>6345257</v>
      </c>
      <c r="L89" s="3">
        <f>VLOOKUP($A$9:$A$93,dt!$A$2:$R$78,12,FALSE)</f>
        <v>46828</v>
      </c>
      <c r="M89" s="3">
        <f>VLOOKUP($A$9:$A$93,dt!$A$2:$R$78,13,FALSE)</f>
        <v>689165</v>
      </c>
      <c r="N89" s="3">
        <f>VLOOKUP($A$9:$A$93,dt!$A$2:$R$78,14,FALSE)</f>
        <v>9998</v>
      </c>
      <c r="O89" s="3">
        <f>VLOOKUP($A$9:$A$93,dt!$A$2:$R$78,15,FALSE)</f>
        <v>58575</v>
      </c>
      <c r="P89" s="3">
        <f>VLOOKUP($A$9:$A$93,dt!$A$2:$R$78,16,FALSE)</f>
        <v>5978</v>
      </c>
      <c r="Q89" s="3">
        <f>VLOOKUP($A$9:$A$93,dt!$A$2:$R$78,17,FALSE)</f>
        <v>2167</v>
      </c>
      <c r="R89" s="3">
        <f>VLOOKUP($A$9:$A$93,dt!$A$2:$R$78,18,FALSE)</f>
        <v>223</v>
      </c>
    </row>
    <row r="90" spans="1:18" ht="20.45" customHeight="1">
      <c r="A90" s="3" t="s">
        <v>28</v>
      </c>
      <c r="B90" s="3">
        <f>VLOOKUP($A$9:$A$93,dt!$A$2:$R$78,2,FALSE)</f>
        <v>23366</v>
      </c>
      <c r="C90" s="3">
        <f>VLOOKUP($A$9:$A$93,dt!$A$2:$R$78,3,FALSE)</f>
        <v>34332</v>
      </c>
      <c r="D90" s="3">
        <f>VLOOKUP($A$9:$A$93,dt!$A$2:$R$78,4,FALSE)</f>
        <v>8016</v>
      </c>
      <c r="E90" s="3">
        <f>VLOOKUP($A$9:$A$93,dt!$A$2:$R$78,5,FALSE)</f>
        <v>0</v>
      </c>
      <c r="F90" s="3">
        <f>VLOOKUP($A$9:$A$93,dt!$A$2:$R$78,6,FALSE)</f>
        <v>0</v>
      </c>
      <c r="G90" s="3">
        <f>VLOOKUP($A$9:$A$93,dt!$A$2:$R$78,7,FALSE)</f>
        <v>152</v>
      </c>
      <c r="H90" s="3">
        <f>VLOOKUP($A$9:$A$93,dt!$A$2:$R$78,8,FALSE)</f>
        <v>38</v>
      </c>
      <c r="I90" s="3">
        <f>VLOOKUP($A$9:$A$93,dt!$A$2:$R$78,9,FALSE)</f>
        <v>12796</v>
      </c>
      <c r="J90" s="3">
        <f>VLOOKUP($A$9:$A$93,dt!$A$2:$R$78,10,FALSE)</f>
        <v>67</v>
      </c>
      <c r="K90" s="3">
        <f>VLOOKUP($A$9:$A$93,dt!$A$2:$R$78,11,FALSE)</f>
        <v>1783606</v>
      </c>
      <c r="L90" s="3">
        <f>VLOOKUP($A$9:$A$93,dt!$A$2:$R$78,12,FALSE)</f>
        <v>19569</v>
      </c>
      <c r="M90" s="3">
        <f>VLOOKUP($A$9:$A$93,dt!$A$2:$R$78,13,FALSE)</f>
        <v>99846</v>
      </c>
      <c r="N90" s="3">
        <f>VLOOKUP($A$9:$A$93,dt!$A$2:$R$78,14,FALSE)</f>
        <v>5932</v>
      </c>
      <c r="O90" s="3">
        <f>VLOOKUP($A$9:$A$93,dt!$A$2:$R$78,15,FALSE)</f>
        <v>30929</v>
      </c>
      <c r="P90" s="3">
        <f>VLOOKUP($A$9:$A$93,dt!$A$2:$R$78,16,FALSE)</f>
        <v>5136</v>
      </c>
      <c r="Q90" s="3">
        <f>VLOOKUP($A$9:$A$93,dt!$A$2:$R$78,17,FALSE)</f>
        <v>680</v>
      </c>
      <c r="R90" s="3">
        <f>VLOOKUP($A$9:$A$93,dt!$A$2:$R$78,18,FALSE)</f>
        <v>90</v>
      </c>
    </row>
    <row r="91" spans="1:18" ht="20.45" customHeight="1">
      <c r="A91" s="3" t="s">
        <v>29</v>
      </c>
      <c r="B91" s="3">
        <f>VLOOKUP($A$9:$A$93,dt!$A$2:$R$78,2,FALSE)</f>
        <v>38407</v>
      </c>
      <c r="C91" s="3">
        <f>VLOOKUP($A$9:$A$93,dt!$A$2:$R$78,3,FALSE)</f>
        <v>66413</v>
      </c>
      <c r="D91" s="3">
        <f>VLOOKUP($A$9:$A$93,dt!$A$2:$R$78,4,FALSE)</f>
        <v>18138</v>
      </c>
      <c r="E91" s="3">
        <f>VLOOKUP($A$9:$A$93,dt!$A$2:$R$78,5,FALSE)</f>
        <v>4</v>
      </c>
      <c r="F91" s="3">
        <f>VLOOKUP($A$9:$A$93,dt!$A$2:$R$78,6,FALSE)</f>
        <v>2</v>
      </c>
      <c r="G91" s="3">
        <f>VLOOKUP($A$9:$A$93,dt!$A$2:$R$78,7,FALSE)</f>
        <v>1075</v>
      </c>
      <c r="H91" s="3">
        <f>VLOOKUP($A$9:$A$93,dt!$A$2:$R$78,8,FALSE)</f>
        <v>208</v>
      </c>
      <c r="I91" s="3">
        <f>VLOOKUP($A$9:$A$93,dt!$A$2:$R$78,9,FALSE)</f>
        <v>4601</v>
      </c>
      <c r="J91" s="3">
        <f>VLOOKUP($A$9:$A$93,dt!$A$2:$R$78,10,FALSE)</f>
        <v>84</v>
      </c>
      <c r="K91" s="3">
        <f>VLOOKUP($A$9:$A$93,dt!$A$2:$R$78,11,FALSE)</f>
        <v>1041985</v>
      </c>
      <c r="L91" s="3">
        <f>VLOOKUP($A$9:$A$93,dt!$A$2:$R$78,12,FALSE)</f>
        <v>31598</v>
      </c>
      <c r="M91" s="3">
        <f>VLOOKUP($A$9:$A$93,dt!$A$2:$R$78,13,FALSE)</f>
        <v>312472</v>
      </c>
      <c r="N91" s="3">
        <f>VLOOKUP($A$9:$A$93,dt!$A$2:$R$78,14,FALSE)</f>
        <v>14852</v>
      </c>
      <c r="O91" s="3">
        <f>VLOOKUP($A$9:$A$93,dt!$A$2:$R$78,15,FALSE)</f>
        <v>50559</v>
      </c>
      <c r="P91" s="3">
        <f>VLOOKUP($A$9:$A$93,dt!$A$2:$R$78,16,FALSE)</f>
        <v>9871</v>
      </c>
      <c r="Q91" s="3">
        <f>VLOOKUP($A$9:$A$93,dt!$A$2:$R$78,17,FALSE)</f>
        <v>17276</v>
      </c>
      <c r="R91" s="3">
        <f>VLOOKUP($A$9:$A$93,dt!$A$2:$R$78,18,FALSE)</f>
        <v>3653</v>
      </c>
    </row>
    <row r="92" spans="1:18" ht="20.45" customHeight="1">
      <c r="A92" s="3" t="s">
        <v>30</v>
      </c>
      <c r="B92" s="3">
        <f>VLOOKUP($A$9:$A$93,dt!$A$2:$R$78,2,FALSE)</f>
        <v>45999</v>
      </c>
      <c r="C92" s="3">
        <f>VLOOKUP($A$9:$A$93,dt!$A$2:$R$78,3,FALSE)</f>
        <v>58818</v>
      </c>
      <c r="D92" s="3">
        <f>VLOOKUP($A$9:$A$93,dt!$A$2:$R$78,4,FALSE)</f>
        <v>17708</v>
      </c>
      <c r="E92" s="3">
        <f>VLOOKUP($A$9:$A$93,dt!$A$2:$R$78,5,FALSE)</f>
        <v>13</v>
      </c>
      <c r="F92" s="3">
        <f>VLOOKUP($A$9:$A$93,dt!$A$2:$R$78,6,FALSE)</f>
        <v>1</v>
      </c>
      <c r="G92" s="3">
        <f>VLOOKUP($A$9:$A$93,dt!$A$2:$R$78,7,FALSE)</f>
        <v>1757</v>
      </c>
      <c r="H92" s="3">
        <f>VLOOKUP($A$9:$A$93,dt!$A$2:$R$78,8,FALSE)</f>
        <v>330</v>
      </c>
      <c r="I92" s="3">
        <f>VLOOKUP($A$9:$A$93,dt!$A$2:$R$78,9,FALSE)</f>
        <v>5280</v>
      </c>
      <c r="J92" s="3">
        <f>VLOOKUP($A$9:$A$93,dt!$A$2:$R$78,10,FALSE)</f>
        <v>106</v>
      </c>
      <c r="K92" s="3">
        <f>VLOOKUP($A$9:$A$93,dt!$A$2:$R$78,11,FALSE)</f>
        <v>1001581</v>
      </c>
      <c r="L92" s="3">
        <f>VLOOKUP($A$9:$A$93,dt!$A$2:$R$78,12,FALSE)</f>
        <v>38312</v>
      </c>
      <c r="M92" s="3">
        <f>VLOOKUP($A$9:$A$93,dt!$A$2:$R$78,13,FALSE)</f>
        <v>265220</v>
      </c>
      <c r="N92" s="3">
        <f>VLOOKUP($A$9:$A$93,dt!$A$2:$R$78,14,FALSE)</f>
        <v>16921</v>
      </c>
      <c r="O92" s="3">
        <f>VLOOKUP($A$9:$A$93,dt!$A$2:$R$78,15,FALSE)</f>
        <v>68864</v>
      </c>
      <c r="P92" s="3">
        <f>VLOOKUP($A$9:$A$93,dt!$A$2:$R$78,16,FALSE)</f>
        <v>13735</v>
      </c>
      <c r="Q92" s="3">
        <f>VLOOKUP($A$9:$A$93,dt!$A$2:$R$78,17,FALSE)</f>
        <v>4200</v>
      </c>
      <c r="R92" s="3">
        <f>VLOOKUP($A$9:$A$93,dt!$A$2:$R$78,18,FALSE)</f>
        <v>742</v>
      </c>
    </row>
    <row r="93" spans="1:18" ht="20.45" customHeight="1">
      <c r="A93" s="3" t="s">
        <v>31</v>
      </c>
      <c r="B93" s="3">
        <f>VLOOKUP($A$9:$A$93,dt!$A$2:$R$78,2,FALSE)</f>
        <v>55412</v>
      </c>
      <c r="C93" s="3">
        <f>VLOOKUP($A$9:$A$93,dt!$A$2:$R$78,3,FALSE)</f>
        <v>99634</v>
      </c>
      <c r="D93" s="3">
        <f>VLOOKUP($A$9:$A$93,dt!$A$2:$R$78,4,FALSE)</f>
        <v>23462</v>
      </c>
      <c r="E93" s="3">
        <f>VLOOKUP($A$9:$A$93,dt!$A$2:$R$78,5,FALSE)</f>
        <v>3</v>
      </c>
      <c r="F93" s="3">
        <f>VLOOKUP($A$9:$A$93,dt!$A$2:$R$78,6,FALSE)</f>
        <v>1</v>
      </c>
      <c r="G93" s="3">
        <f>VLOOKUP($A$9:$A$93,dt!$A$2:$R$78,7,FALSE)</f>
        <v>2323</v>
      </c>
      <c r="H93" s="3">
        <f>VLOOKUP($A$9:$A$93,dt!$A$2:$R$78,8,FALSE)</f>
        <v>437</v>
      </c>
      <c r="I93" s="3">
        <f>VLOOKUP($A$9:$A$93,dt!$A$2:$R$78,9,FALSE)</f>
        <v>7836</v>
      </c>
      <c r="J93" s="3">
        <f>VLOOKUP($A$9:$A$93,dt!$A$2:$R$78,10,FALSE)</f>
        <v>120</v>
      </c>
      <c r="K93" s="3">
        <f>VLOOKUP($A$9:$A$93,dt!$A$2:$R$78,11,FALSE)</f>
        <v>1155525</v>
      </c>
      <c r="L93" s="3">
        <f>VLOOKUP($A$9:$A$93,dt!$A$2:$R$78,12,FALSE)</f>
        <v>45742</v>
      </c>
      <c r="M93" s="3">
        <f>VLOOKUP($A$9:$A$93,dt!$A$2:$R$78,13,FALSE)</f>
        <v>309929</v>
      </c>
      <c r="N93" s="3">
        <f>VLOOKUP($A$9:$A$93,dt!$A$2:$R$78,14,FALSE)</f>
        <v>20213</v>
      </c>
      <c r="O93" s="3">
        <f>VLOOKUP($A$9:$A$93,dt!$A$2:$R$78,15,FALSE)</f>
        <v>51424</v>
      </c>
      <c r="P93" s="3">
        <f>VLOOKUP($A$9:$A$93,dt!$A$2:$R$78,16,FALSE)</f>
        <v>10168</v>
      </c>
      <c r="Q93" s="3">
        <f>VLOOKUP($A$9:$A$93,dt!$A$2:$R$78,17,FALSE)</f>
        <v>3968</v>
      </c>
      <c r="R93" s="3">
        <f>VLOOKUP($A$9:$A$93,dt!$A$2:$R$78,18,FALSE)</f>
        <v>647</v>
      </c>
    </row>
    <row r="94" spans="1:18" ht="20.4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8" ht="20.45" customHeight="1">
      <c r="A95" s="4" t="s">
        <v>23</v>
      </c>
      <c r="B95" s="11" t="s">
        <v>24</v>
      </c>
      <c r="D95" s="11"/>
      <c r="E95" s="11"/>
      <c r="F95" s="11"/>
    </row>
    <row r="96" spans="1:18" ht="20.45" customHeight="1">
      <c r="A96" s="12" t="s">
        <v>25</v>
      </c>
      <c r="B96" s="11" t="s">
        <v>26</v>
      </c>
      <c r="D96" s="11"/>
      <c r="E96" s="11"/>
      <c r="F96" s="11"/>
    </row>
    <row r="97" ht="18.95" customHeight="1"/>
  </sheetData>
  <mergeCells count="11">
    <mergeCell ref="Q4:R4"/>
    <mergeCell ref="A3:A6"/>
    <mergeCell ref="B3:B6"/>
    <mergeCell ref="C3:R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8" fitToHeight="4" orientation="landscape" r:id="rId1"/>
  <ignoredErrors>
    <ignoredError sqref="B18:R18 B28:R28 B37:R37 B50:R50 B59:R59 B69:R69 B78:R78 B88:R8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dt</vt:lpstr>
      <vt:lpstr>เกษตรกร</vt:lpstr>
      <vt:lpstr>เกษตรกร!Print_Area</vt:lpstr>
      <vt:lpstr>เกษตรกร!Print_Titles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MANOW</cp:lastModifiedBy>
  <cp:lastPrinted>2022-07-27T06:39:39Z</cp:lastPrinted>
  <dcterms:created xsi:type="dcterms:W3CDTF">2018-05-22T06:47:05Z</dcterms:created>
  <dcterms:modified xsi:type="dcterms:W3CDTF">2022-07-27T06:40:02Z</dcterms:modified>
</cp:coreProperties>
</file>