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MANOW\ทะเบียนเกษตรกรฯ\หนังสือสถิติ\หนังสือสถิติ สรุปปี 64\3 - Table\"/>
    </mc:Choice>
  </mc:AlternateContent>
  <xr:revisionPtr revIDLastSave="0" documentId="13_ncr:1_{F64382D2-79E8-4747-B4AB-8A4664AFCE70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data" sheetId="4" state="hidden" r:id="rId1"/>
    <sheet name="เกษตรกร" sheetId="3" r:id="rId2"/>
  </sheets>
  <definedNames>
    <definedName name="_xlnm.Print_Area" localSheetId="1">เกษตรกร!$A$1:$R$96</definedName>
    <definedName name="_xlnm.Print_Titles" localSheetId="1">เกษตรกร!$1:$6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3" i="3" l="1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88" i="3" l="1"/>
  <c r="B78" i="3"/>
  <c r="B69" i="3"/>
  <c r="B59" i="3"/>
  <c r="B50" i="3"/>
  <c r="B37" i="3"/>
  <c r="B28" i="3"/>
  <c r="B18" i="3"/>
  <c r="Q88" i="3"/>
  <c r="M88" i="3"/>
  <c r="I88" i="3"/>
  <c r="E88" i="3"/>
  <c r="R88" i="3"/>
  <c r="N88" i="3"/>
  <c r="J88" i="3"/>
  <c r="F88" i="3"/>
  <c r="O88" i="3"/>
  <c r="K88" i="3"/>
  <c r="G88" i="3"/>
  <c r="C88" i="3"/>
  <c r="P78" i="3"/>
  <c r="L78" i="3"/>
  <c r="H78" i="3"/>
  <c r="D78" i="3"/>
  <c r="Q78" i="3"/>
  <c r="M78" i="3"/>
  <c r="I78" i="3"/>
  <c r="F78" i="3"/>
  <c r="E78" i="3"/>
  <c r="P69" i="3"/>
  <c r="L69" i="3"/>
  <c r="H69" i="3"/>
  <c r="D69" i="3"/>
  <c r="R69" i="3"/>
  <c r="Q69" i="3"/>
  <c r="N69" i="3"/>
  <c r="M69" i="3"/>
  <c r="J69" i="3"/>
  <c r="I69" i="3"/>
  <c r="F69" i="3"/>
  <c r="E69" i="3"/>
  <c r="R59" i="3"/>
  <c r="N59" i="3"/>
  <c r="J59" i="3"/>
  <c r="F59" i="3"/>
  <c r="P59" i="3"/>
  <c r="O59" i="3"/>
  <c r="L59" i="3"/>
  <c r="K59" i="3"/>
  <c r="H59" i="3"/>
  <c r="G59" i="3"/>
  <c r="D59" i="3"/>
  <c r="C59" i="3"/>
  <c r="O50" i="3"/>
  <c r="P50" i="3"/>
  <c r="L50" i="3"/>
  <c r="H50" i="3"/>
  <c r="D50" i="3"/>
  <c r="R50" i="3"/>
  <c r="N50" i="3"/>
  <c r="K50" i="3"/>
  <c r="J50" i="3"/>
  <c r="G50" i="3"/>
  <c r="F50" i="3"/>
  <c r="C50" i="3"/>
  <c r="P37" i="3"/>
  <c r="L37" i="3"/>
  <c r="D37" i="3"/>
  <c r="Q37" i="3"/>
  <c r="O37" i="3"/>
  <c r="M37" i="3"/>
  <c r="K37" i="3"/>
  <c r="I37" i="3"/>
  <c r="G37" i="3"/>
  <c r="E37" i="3"/>
  <c r="C37" i="3"/>
  <c r="R37" i="3"/>
  <c r="H37" i="3"/>
  <c r="F37" i="3"/>
  <c r="P28" i="3"/>
  <c r="L28" i="3"/>
  <c r="H28" i="3"/>
  <c r="Q28" i="3"/>
  <c r="M28" i="3"/>
  <c r="I28" i="3"/>
  <c r="E28" i="3"/>
  <c r="R28" i="3"/>
  <c r="N28" i="3"/>
  <c r="J28" i="3"/>
  <c r="F28" i="3"/>
  <c r="D28" i="3"/>
  <c r="Q18" i="3"/>
  <c r="M18" i="3"/>
  <c r="I18" i="3"/>
  <c r="E18" i="3"/>
  <c r="R18" i="3"/>
  <c r="N18" i="3"/>
  <c r="J18" i="3"/>
  <c r="F18" i="3"/>
  <c r="O18" i="3"/>
  <c r="K18" i="3"/>
  <c r="G18" i="3"/>
  <c r="C18" i="3"/>
  <c r="P88" i="3"/>
  <c r="L88" i="3"/>
  <c r="H88" i="3"/>
  <c r="D88" i="3"/>
  <c r="R78" i="3"/>
  <c r="O78" i="3"/>
  <c r="N78" i="3"/>
  <c r="K78" i="3"/>
  <c r="J78" i="3"/>
  <c r="G78" i="3"/>
  <c r="C78" i="3"/>
  <c r="O69" i="3"/>
  <c r="K69" i="3"/>
  <c r="G69" i="3"/>
  <c r="C69" i="3"/>
  <c r="Q59" i="3"/>
  <c r="M59" i="3"/>
  <c r="I59" i="3"/>
  <c r="E59" i="3"/>
  <c r="Q50" i="3"/>
  <c r="M50" i="3"/>
  <c r="I50" i="3"/>
  <c r="E50" i="3"/>
  <c r="N37" i="3"/>
  <c r="J37" i="3"/>
  <c r="O28" i="3"/>
  <c r="K28" i="3"/>
  <c r="G28" i="3"/>
  <c r="C28" i="3"/>
  <c r="P18" i="3"/>
  <c r="L18" i="3"/>
  <c r="H18" i="3"/>
  <c r="D18" i="3"/>
  <c r="B8" i="3" l="1"/>
  <c r="B7" i="3" s="1"/>
  <c r="D8" i="3"/>
  <c r="D7" i="3" s="1"/>
  <c r="C8" i="3"/>
  <c r="C7" i="3" s="1"/>
  <c r="E8" i="3" l="1"/>
  <c r="E7" i="3" s="1"/>
  <c r="F8" i="3" l="1"/>
  <c r="F7" i="3" s="1"/>
  <c r="G8" i="3" l="1"/>
  <c r="G7" i="3" s="1"/>
  <c r="H8" i="3" l="1"/>
  <c r="H7" i="3" s="1"/>
  <c r="I8" i="3" l="1"/>
  <c r="I7" i="3" s="1"/>
  <c r="J8" i="3" l="1"/>
  <c r="J7" i="3" s="1"/>
  <c r="K8" i="3" l="1"/>
  <c r="K7" i="3" s="1"/>
  <c r="L8" i="3" l="1"/>
  <c r="L7" i="3" s="1"/>
  <c r="M8" i="3" l="1"/>
  <c r="M7" i="3" s="1"/>
  <c r="N8" i="3" l="1"/>
  <c r="N7" i="3" s="1"/>
  <c r="O8" i="3" l="1"/>
  <c r="O7" i="3" s="1"/>
  <c r="P8" i="3" l="1"/>
  <c r="P7" i="3" s="1"/>
  <c r="R8" i="3" l="1"/>
  <c r="R7" i="3" s="1"/>
  <c r="Q8" i="3"/>
  <c r="Q7" i="3" s="1"/>
</calcChain>
</file>

<file path=xl/sharedStrings.xml><?xml version="1.0" encoding="utf-8"?>
<sst xmlns="http://schemas.openxmlformats.org/spreadsheetml/2006/main" count="234" uniqueCount="126">
  <si>
    <t>เกษตรกร</t>
  </si>
  <si>
    <t>จำนวนปศุสัตว์</t>
  </si>
  <si>
    <t>จังหวัด</t>
  </si>
  <si>
    <t>โคเนื้อ</t>
  </si>
  <si>
    <t>โคนม</t>
  </si>
  <si>
    <t>กระบือ</t>
  </si>
  <si>
    <t>สุกร</t>
  </si>
  <si>
    <t>ไก่</t>
  </si>
  <si>
    <t>เป็ด</t>
  </si>
  <si>
    <t>แพะ</t>
  </si>
  <si>
    <t>แกะ</t>
  </si>
  <si>
    <t>(ราย)</t>
  </si>
  <si>
    <t>(ตัว)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</si>
  <si>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</si>
  <si>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</si>
  <si>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</si>
  <si>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</si>
  <si>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</si>
  <si>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</si>
  <si>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</si>
  <si>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</si>
  <si>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</si>
  <si>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</si>
  <si>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</si>
  <si>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</si>
  <si>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</si>
  <si>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</si>
  <si>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</si>
  <si>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</si>
  <si>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</si>
  <si>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</si>
  <si>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</si>
  <si>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</si>
  <si>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</si>
  <si>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</si>
  <si>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</si>
  <si>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</si>
  <si>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</si>
  <si>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</si>
  <si>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</si>
  <si>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</si>
  <si>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</si>
  <si>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</si>
  <si>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</si>
  <si>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</si>
  <si>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</si>
  <si>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</si>
  <si>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</si>
  <si>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</si>
  <si>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</si>
  <si>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</si>
  <si>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</si>
  <si>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</si>
  <si>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</si>
  <si>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</si>
  <si>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</si>
  <si>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</si>
  <si>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</si>
  <si>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</si>
  <si>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</si>
  <si>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</si>
  <si>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</si>
  <si>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</si>
  <si>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</si>
  <si>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</si>
  <si>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</si>
  <si>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</si>
  <si>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</si>
  <si>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</si>
  <si>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</si>
  <si>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</si>
  <si>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</si>
  <si>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</si>
  <si>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</si>
  <si>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</si>
  <si>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</si>
  <si>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</si>
  <si>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</si>
  <si>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</si>
  <si>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</si>
  <si>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</si>
  <si>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</si>
  <si>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</si>
  <si>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</si>
  <si>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</si>
  <si>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</si>
  <si>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</si>
  <si>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</si>
  <si>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</si>
  <si>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</si>
  <si>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</si>
  <si>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</si>
  <si>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</si>
  <si>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</si>
  <si>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</si>
  <si>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</si>
  <si>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</si>
  <si>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</si>
  <si>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</si>
  <si>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</si>
  <si>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</si>
  <si>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</si>
  <si>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</si>
  <si>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</si>
  <si>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>จำนวน</t>
  </si>
  <si>
    <t>เกษตรกร
ผู้เลี้ยงสัตว์(ราย)</t>
  </si>
  <si>
    <t xml:space="preserve"> </t>
  </si>
  <si>
    <t xml:space="preserve">      </t>
  </si>
  <si>
    <t>รวมเกษตรกรผู้เลี้ยงสัตว์/ปลูกพืชอาหารสัตว์ (ราย)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</si>
  <si>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</si>
  <si>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</si>
  <si>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</si>
  <si>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</si>
  <si>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</si>
  <si>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</si>
  <si>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จำนวนรวม สุกร ทั้งสิ้น (ตัว)</t>
  </si>
  <si>
    <t>จำนวนรวมเกษตรกรผู้เลี้ยง สุกร ทั้งสิ้น (ราย)</t>
  </si>
  <si>
    <t>จำนวนรวม ไก่ ทั้งสิ้น (ตัว)</t>
  </si>
  <si>
    <t>จำนวนรวมเกษตรกรผู้เลี้ยง ไก่ ทั้งสิ้น (ราย)</t>
  </si>
  <si>
    <t>จำนวนรวม เป็ด ทั้งสิ้น (ตัว)</t>
  </si>
  <si>
    <t>จำนวนรวมเกษตรกรผู้เลี้ยง เป็ด ทั้งสิ้น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</si>
  <si>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</si>
  <si>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</si>
  <si>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จำนวนรวม แกะ ทั้งสิ้น (ตัว)</t>
  </si>
  <si>
    <t>จำนวนรวมเกษตรกรผู้เลี้ยง แกะ ทั้งสิ้น (ราย)</t>
  </si>
  <si>
    <t>ตารางที่ 1-1 จำนวนเกษตรกรผู้เลี้ยงสัตว์และปศุสัตว์ รายจังหวัด 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</si>
</sst>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wrapText="1"/>
    </xf>
    <xf numFmtId="43" fontId="6" fillId="0" borderId="0" applyFont="0" applyFill="0" applyBorder="0" applyAlignment="0" applyProtection="0"/>
  </cellStyleXfs>
  <cellXfs count="26">
    <xf numFmtId="0" fontId="0" fillId="0" borderId="0" xfId="0"/>
    <xf numFmtId="41" fontId="3" fillId="3" borderId="4" xfId="1" applyNumberFormat="1" applyFont="1" applyFill="1" applyBorder="1" applyAlignment="1">
      <alignment vertical="center"/>
    </xf>
    <xf numFmtId="41" fontId="3" fillId="4" borderId="4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4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87" fontId="5" fillId="0" borderId="0" xfId="2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3" fillId="3" borderId="4" xfId="1" applyNumberFormat="1" applyFont="1" applyFill="1" applyBorder="1" applyAlignment="1">
      <alignment horizontal="center" vertical="center"/>
    </xf>
    <xf numFmtId="41" fontId="3" fillId="4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7" fontId="0" fillId="0" borderId="0" xfId="2" applyNumberFormat="1" applyFont="1"/>
    <xf numFmtId="43" fontId="0" fillId="0" borderId="0" xfId="2" applyFont="1"/>
    <xf numFmtId="0" fontId="3" fillId="2" borderId="4" xfId="0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ปกติ 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67239-8115-7A4D-A9BB-22563A5BEB73}">
  <dimension ref="A1:CQ78"/>
  <sheetViews>
    <sheetView workbookViewId="0">
      <selection activeCell="B66" sqref="B66"/>
    </sheetView>
  </sheetViews>
  <sheetFormatPr defaultColWidth="8.875" defaultRowHeight="14.25" x14ac:dyDescent="0.2"/>
  <cols>
    <col min="1" max="1" width="19.375" bestFit="1" customWidth="1"/>
    <col min="2" max="2" width="38.875" bestFit="1" customWidth="1"/>
    <col min="3" max="3" width="23.625" bestFit="1" customWidth="1"/>
    <col min="4" max="4" width="36.625" bestFit="1" customWidth="1"/>
    <col min="5" max="5" width="23.125" bestFit="1" customWidth="1"/>
    <col min="6" max="6" width="36" bestFit="1" customWidth="1"/>
    <col min="7" max="7" width="23.875" bestFit="1" customWidth="1"/>
    <col min="8" max="8" width="36.625" bestFit="1" customWidth="1"/>
    <col min="9" max="9" width="21.875" bestFit="1" customWidth="1"/>
    <col min="10" max="10" width="34.625" bestFit="1" customWidth="1"/>
    <col min="11" max="11" width="20.875" bestFit="1" customWidth="1"/>
    <col min="12" max="12" width="33.875" bestFit="1" customWidth="1"/>
    <col min="13" max="13" width="21.625" bestFit="1" customWidth="1"/>
    <col min="14" max="14" width="34.625" bestFit="1" customWidth="1"/>
    <col min="15" max="15" width="22.125" bestFit="1" customWidth="1"/>
    <col min="16" max="16" width="35.125" bestFit="1" customWidth="1"/>
    <col min="17" max="17" width="22" bestFit="1" customWidth="1"/>
    <col min="18" max="18" width="34.875" bestFit="1" customWidth="1"/>
    <col min="19" max="19" width="44" bestFit="1" customWidth="1"/>
    <col min="20" max="20" width="20.875" bestFit="1" customWidth="1"/>
    <col min="21" max="21" width="33.875" bestFit="1" customWidth="1"/>
    <col min="22" max="22" width="11.625" bestFit="1" customWidth="1"/>
    <col min="23" max="23" width="24.5" bestFit="1" customWidth="1"/>
    <col min="24" max="24" width="11.375" bestFit="1" customWidth="1"/>
    <col min="25" max="25" width="24.125" bestFit="1" customWidth="1"/>
    <col min="26" max="26" width="10.625" bestFit="1" customWidth="1"/>
    <col min="27" max="27" width="23.5" bestFit="1" customWidth="1"/>
    <col min="28" max="28" width="16.5" bestFit="1" customWidth="1"/>
    <col min="29" max="29" width="29.5" bestFit="1" customWidth="1"/>
    <col min="30" max="30" width="15.625" bestFit="1" customWidth="1"/>
    <col min="31" max="31" width="28.625" bestFit="1" customWidth="1"/>
    <col min="32" max="32" width="21.625" bestFit="1" customWidth="1"/>
    <col min="33" max="33" width="34.625" bestFit="1" customWidth="1"/>
    <col min="34" max="34" width="16.875" bestFit="1" customWidth="1"/>
    <col min="35" max="35" width="34" bestFit="1" customWidth="1"/>
    <col min="36" max="36" width="32.5" bestFit="1" customWidth="1"/>
    <col min="37" max="37" width="14.625" bestFit="1" customWidth="1"/>
    <col min="38" max="38" width="24.625" bestFit="1" customWidth="1"/>
    <col min="39" max="39" width="16.125" bestFit="1" customWidth="1"/>
    <col min="40" max="40" width="33.125" bestFit="1" customWidth="1"/>
    <col min="41" max="41" width="31.875" bestFit="1" customWidth="1"/>
    <col min="42" max="42" width="14.125" bestFit="1" customWidth="1"/>
    <col min="43" max="43" width="24.125" bestFit="1" customWidth="1"/>
    <col min="44" max="44" width="22.125" bestFit="1" customWidth="1"/>
    <col min="45" max="45" width="35.125" bestFit="1" customWidth="1"/>
    <col min="46" max="46" width="13.125" bestFit="1" customWidth="1"/>
    <col min="47" max="47" width="30.5" bestFit="1" customWidth="1"/>
    <col min="48" max="48" width="29.125" bestFit="1" customWidth="1"/>
    <col min="49" max="49" width="22" bestFit="1" customWidth="1"/>
    <col min="50" max="50" width="34.875" bestFit="1" customWidth="1"/>
    <col min="51" max="51" width="19.5" bestFit="1" customWidth="1"/>
    <col min="52" max="52" width="32.375" bestFit="1" customWidth="1"/>
    <col min="53" max="53" width="18.625" bestFit="1" customWidth="1"/>
    <col min="54" max="54" width="31.625" bestFit="1" customWidth="1"/>
    <col min="55" max="55" width="26.125" bestFit="1" customWidth="1"/>
    <col min="56" max="56" width="39.125" bestFit="1" customWidth="1"/>
    <col min="57" max="57" width="31.625" bestFit="1" customWidth="1"/>
    <col min="58" max="58" width="44.625" bestFit="1" customWidth="1"/>
    <col min="59" max="59" width="32" bestFit="1" customWidth="1"/>
    <col min="60" max="60" width="44.875" bestFit="1" customWidth="1"/>
    <col min="61" max="61" width="32.625" bestFit="1" customWidth="1"/>
    <col min="62" max="62" width="45.5" bestFit="1" customWidth="1"/>
    <col min="63" max="63" width="31.625" bestFit="1" customWidth="1"/>
    <col min="64" max="64" width="44.625" bestFit="1" customWidth="1"/>
    <col min="65" max="65" width="33" bestFit="1" customWidth="1"/>
    <col min="66" max="66" width="46" bestFit="1" customWidth="1"/>
    <col min="67" max="67" width="34.625" bestFit="1" customWidth="1"/>
    <col min="68" max="68" width="47.5" bestFit="1" customWidth="1"/>
    <col min="69" max="69" width="41.375" bestFit="1" customWidth="1"/>
    <col min="70" max="70" width="54.375" bestFit="1" customWidth="1"/>
    <col min="71" max="71" width="34.375" bestFit="1" customWidth="1"/>
    <col min="72" max="72" width="47.125" bestFit="1" customWidth="1"/>
    <col min="73" max="73" width="33.625" bestFit="1" customWidth="1"/>
    <col min="74" max="74" width="46.5" bestFit="1" customWidth="1"/>
    <col min="75" max="75" width="31.875" bestFit="1" customWidth="1"/>
    <col min="76" max="76" width="44.625" bestFit="1" customWidth="1"/>
    <col min="77" max="77" width="34.125" bestFit="1" customWidth="1"/>
    <col min="78" max="78" width="47.125" bestFit="1" customWidth="1"/>
    <col min="79" max="79" width="44.5" bestFit="1" customWidth="1"/>
    <col min="80" max="80" width="57.375" bestFit="1" customWidth="1"/>
    <col min="81" max="81" width="38.5" bestFit="1" customWidth="1"/>
    <col min="82" max="82" width="51.375" bestFit="1" customWidth="1"/>
    <col min="83" max="83" width="31.375" bestFit="1" customWidth="1"/>
    <col min="84" max="84" width="44.625" bestFit="1" customWidth="1"/>
    <col min="85" max="85" width="39.125" bestFit="1" customWidth="1"/>
    <col min="86" max="86" width="47.625" bestFit="1" customWidth="1"/>
    <col min="87" max="87" width="30.5" bestFit="1" customWidth="1"/>
    <col min="88" max="88" width="43.375" bestFit="1" customWidth="1"/>
    <col min="89" max="89" width="29.625" bestFit="1" customWidth="1"/>
    <col min="90" max="90" width="42.625" bestFit="1" customWidth="1"/>
    <col min="91" max="91" width="29" bestFit="1" customWidth="1"/>
    <col min="92" max="92" width="28.625" bestFit="1" customWidth="1"/>
    <col min="93" max="93" width="33.125" bestFit="1" customWidth="1"/>
    <col min="94" max="94" width="42" bestFit="1" customWidth="1"/>
    <col min="95" max="95" width="29.125" bestFit="1" customWidth="1"/>
  </cols>
  <sheetData>
    <row r="1" spans="1:95" x14ac:dyDescent="0.2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120</v>
      </c>
      <c r="O1" t="s">
        <v>121</v>
      </c>
      <c r="P1" t="s">
        <v>122</v>
      </c>
      <c r="Q1" t="s">
        <v>123</v>
      </c>
      <c r="R1" t="s">
        <v>124</v>
      </c>
    </row>
    <row r="2" spans="1:95" x14ac:dyDescent="0.2">
      <c r="A2" t="s">
        <v>95</v>
      </c>
      <c r="B2" s="19">
        <v>4855</v>
      </c>
      <c r="C2" s="19">
        <v>4050</v>
      </c>
      <c r="D2" s="19">
        <v>571</v>
      </c>
      <c r="E2" s="19">
        <v>123</v>
      </c>
      <c r="F2" s="19">
        <v>7</v>
      </c>
      <c r="G2" s="19">
        <v>276</v>
      </c>
      <c r="H2" s="19">
        <v>47</v>
      </c>
      <c r="I2" s="19">
        <v>2843</v>
      </c>
      <c r="J2" s="19">
        <v>6</v>
      </c>
      <c r="K2" s="19">
        <v>149432</v>
      </c>
      <c r="L2" s="19">
        <v>4046</v>
      </c>
      <c r="M2" s="19">
        <v>35274</v>
      </c>
      <c r="N2" s="19">
        <v>400</v>
      </c>
      <c r="O2" s="19">
        <v>9564</v>
      </c>
      <c r="P2" s="19">
        <v>477</v>
      </c>
      <c r="Q2" s="19">
        <v>1208</v>
      </c>
      <c r="R2" s="19">
        <v>79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20"/>
    </row>
    <row r="3" spans="1:95" x14ac:dyDescent="0.2">
      <c r="A3" t="s">
        <v>102</v>
      </c>
      <c r="B3" s="19">
        <v>20035</v>
      </c>
      <c r="C3" s="19">
        <v>49569</v>
      </c>
      <c r="D3" s="19">
        <v>2923</v>
      </c>
      <c r="E3" s="19">
        <v>1242</v>
      </c>
      <c r="F3" s="19">
        <v>67</v>
      </c>
      <c r="G3" s="19">
        <v>16416</v>
      </c>
      <c r="H3" s="19">
        <v>1192</v>
      </c>
      <c r="I3" s="19">
        <v>160026</v>
      </c>
      <c r="J3" s="19">
        <v>1172</v>
      </c>
      <c r="K3" s="19">
        <v>6909252</v>
      </c>
      <c r="L3" s="19">
        <v>17192</v>
      </c>
      <c r="M3" s="19">
        <v>1101809</v>
      </c>
      <c r="N3" s="19">
        <v>2628</v>
      </c>
      <c r="O3" s="19">
        <v>34935</v>
      </c>
      <c r="P3" s="19">
        <v>925</v>
      </c>
      <c r="Q3" s="19">
        <v>3443</v>
      </c>
      <c r="R3" s="19">
        <v>106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20"/>
    </row>
    <row r="4" spans="1:95" x14ac:dyDescent="0.2">
      <c r="A4" t="s">
        <v>96</v>
      </c>
      <c r="B4" s="19">
        <v>4138</v>
      </c>
      <c r="C4" s="19">
        <v>1934</v>
      </c>
      <c r="D4" s="19">
        <v>293</v>
      </c>
      <c r="E4" s="19">
        <v>0</v>
      </c>
      <c r="F4" s="19">
        <v>0</v>
      </c>
      <c r="G4" s="19">
        <v>164</v>
      </c>
      <c r="H4" s="19">
        <v>35</v>
      </c>
      <c r="I4" s="19">
        <v>0</v>
      </c>
      <c r="J4" s="19">
        <v>0</v>
      </c>
      <c r="K4" s="19">
        <v>134864</v>
      </c>
      <c r="L4" s="19">
        <v>3838</v>
      </c>
      <c r="M4" s="19">
        <v>142864</v>
      </c>
      <c r="N4" s="19">
        <v>459</v>
      </c>
      <c r="O4" s="19">
        <v>3450</v>
      </c>
      <c r="P4" s="19">
        <v>245</v>
      </c>
      <c r="Q4" s="19">
        <v>337</v>
      </c>
      <c r="R4" s="19">
        <v>25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20"/>
    </row>
    <row r="5" spans="1:95" x14ac:dyDescent="0.2">
      <c r="A5" t="s">
        <v>97</v>
      </c>
      <c r="B5" s="19">
        <v>6685</v>
      </c>
      <c r="C5" s="19">
        <v>4517</v>
      </c>
      <c r="D5" s="19">
        <v>272</v>
      </c>
      <c r="E5" s="19">
        <v>77</v>
      </c>
      <c r="F5" s="19">
        <v>5</v>
      </c>
      <c r="G5" s="19">
        <v>682</v>
      </c>
      <c r="H5" s="19">
        <v>58</v>
      </c>
      <c r="I5" s="19">
        <v>8129</v>
      </c>
      <c r="J5" s="19">
        <v>61</v>
      </c>
      <c r="K5" s="19">
        <v>565341</v>
      </c>
      <c r="L5" s="19">
        <v>6278</v>
      </c>
      <c r="M5" s="19">
        <v>412382</v>
      </c>
      <c r="N5" s="19">
        <v>917</v>
      </c>
      <c r="O5" s="19">
        <v>2858</v>
      </c>
      <c r="P5" s="19">
        <v>118</v>
      </c>
      <c r="Q5" s="19">
        <v>396</v>
      </c>
      <c r="R5" s="19">
        <v>14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20"/>
    </row>
    <row r="6" spans="1:95" x14ac:dyDescent="0.2">
      <c r="A6" t="s">
        <v>98</v>
      </c>
      <c r="B6" s="19">
        <v>14691</v>
      </c>
      <c r="C6" s="19">
        <v>10330</v>
      </c>
      <c r="D6" s="19">
        <v>1072</v>
      </c>
      <c r="E6" s="19">
        <v>12</v>
      </c>
      <c r="F6" s="19">
        <v>3</v>
      </c>
      <c r="G6" s="19">
        <v>1387</v>
      </c>
      <c r="H6" s="19">
        <v>164</v>
      </c>
      <c r="I6" s="19">
        <v>2537</v>
      </c>
      <c r="J6" s="19">
        <v>63</v>
      </c>
      <c r="K6" s="19">
        <v>6870814</v>
      </c>
      <c r="L6" s="19">
        <v>13322</v>
      </c>
      <c r="M6" s="19">
        <v>506465</v>
      </c>
      <c r="N6" s="19">
        <v>2121</v>
      </c>
      <c r="O6" s="19">
        <v>6540</v>
      </c>
      <c r="P6" s="19">
        <v>322</v>
      </c>
      <c r="Q6" s="19">
        <v>484</v>
      </c>
      <c r="R6" s="19">
        <v>21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20"/>
    </row>
    <row r="7" spans="1:95" x14ac:dyDescent="0.2">
      <c r="A7" t="s">
        <v>100</v>
      </c>
      <c r="B7" s="19">
        <v>29671</v>
      </c>
      <c r="C7" s="19">
        <v>56548</v>
      </c>
      <c r="D7" s="19">
        <v>3605</v>
      </c>
      <c r="E7" s="19">
        <v>90734</v>
      </c>
      <c r="F7" s="19">
        <v>2481</v>
      </c>
      <c r="G7" s="19">
        <v>3377</v>
      </c>
      <c r="H7" s="19">
        <v>221</v>
      </c>
      <c r="I7" s="19">
        <v>520745</v>
      </c>
      <c r="J7" s="19">
        <v>1958</v>
      </c>
      <c r="K7" s="19">
        <v>64556557</v>
      </c>
      <c r="L7" s="19">
        <v>24113</v>
      </c>
      <c r="M7" s="19">
        <v>940749</v>
      </c>
      <c r="N7" s="19">
        <v>2792</v>
      </c>
      <c r="O7" s="19">
        <v>60525</v>
      </c>
      <c r="P7" s="19">
        <v>2036</v>
      </c>
      <c r="Q7" s="19">
        <v>3412</v>
      </c>
      <c r="R7" s="19">
        <v>81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20"/>
    </row>
    <row r="8" spans="1:95" x14ac:dyDescent="0.2">
      <c r="A8" t="s">
        <v>103</v>
      </c>
      <c r="B8" s="19">
        <v>18361</v>
      </c>
      <c r="C8" s="19">
        <v>30292</v>
      </c>
      <c r="D8" s="19">
        <v>2014</v>
      </c>
      <c r="E8" s="19">
        <v>158812</v>
      </c>
      <c r="F8" s="19">
        <v>4667</v>
      </c>
      <c r="G8" s="19">
        <v>10982</v>
      </c>
      <c r="H8" s="19">
        <v>660</v>
      </c>
      <c r="I8" s="19">
        <v>167669</v>
      </c>
      <c r="J8" s="19">
        <v>251</v>
      </c>
      <c r="K8" s="19">
        <v>20418645</v>
      </c>
      <c r="L8" s="19">
        <v>13293</v>
      </c>
      <c r="M8" s="19">
        <v>913766</v>
      </c>
      <c r="N8" s="19">
        <v>1286</v>
      </c>
      <c r="O8" s="19">
        <v>23721</v>
      </c>
      <c r="P8" s="19">
        <v>748</v>
      </c>
      <c r="Q8" s="19">
        <v>2559</v>
      </c>
      <c r="R8" s="19">
        <v>55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20"/>
    </row>
    <row r="9" spans="1:95" x14ac:dyDescent="0.2">
      <c r="A9" t="s">
        <v>101</v>
      </c>
      <c r="B9" s="19">
        <v>5271</v>
      </c>
      <c r="C9" s="19">
        <v>2879</v>
      </c>
      <c r="D9" s="19">
        <v>420</v>
      </c>
      <c r="E9" s="19">
        <v>147</v>
      </c>
      <c r="F9" s="19">
        <v>7</v>
      </c>
      <c r="G9" s="19">
        <v>117</v>
      </c>
      <c r="H9" s="19">
        <v>24</v>
      </c>
      <c r="I9" s="19">
        <v>42923</v>
      </c>
      <c r="J9" s="19">
        <v>301</v>
      </c>
      <c r="K9" s="19">
        <v>2069325</v>
      </c>
      <c r="L9" s="19">
        <v>4477</v>
      </c>
      <c r="M9" s="19">
        <v>170496</v>
      </c>
      <c r="N9" s="19">
        <v>666</v>
      </c>
      <c r="O9" s="19">
        <v>15279</v>
      </c>
      <c r="P9" s="19">
        <v>460</v>
      </c>
      <c r="Q9" s="19">
        <v>114</v>
      </c>
      <c r="R9" s="19">
        <v>11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20"/>
    </row>
    <row r="10" spans="1:95" x14ac:dyDescent="0.2">
      <c r="A10" t="s">
        <v>99</v>
      </c>
      <c r="B10" s="19">
        <v>18289</v>
      </c>
      <c r="C10" s="19">
        <v>13346</v>
      </c>
      <c r="D10" s="19">
        <v>1557</v>
      </c>
      <c r="E10" s="19">
        <v>4</v>
      </c>
      <c r="F10" s="19">
        <v>1</v>
      </c>
      <c r="G10" s="19">
        <v>766</v>
      </c>
      <c r="H10" s="19">
        <v>79</v>
      </c>
      <c r="I10" s="19">
        <v>70391</v>
      </c>
      <c r="J10" s="19">
        <v>848</v>
      </c>
      <c r="K10" s="19">
        <v>3078054</v>
      </c>
      <c r="L10" s="19">
        <v>15441</v>
      </c>
      <c r="M10" s="19">
        <v>1697351</v>
      </c>
      <c r="N10" s="19">
        <v>3108</v>
      </c>
      <c r="O10" s="19">
        <v>8700</v>
      </c>
      <c r="P10" s="19">
        <v>346</v>
      </c>
      <c r="Q10" s="19">
        <v>424</v>
      </c>
      <c r="R10" s="19">
        <v>13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20"/>
    </row>
    <row r="11" spans="1:95" x14ac:dyDescent="0.2">
      <c r="A11" t="s">
        <v>89</v>
      </c>
      <c r="B11" s="19">
        <v>9920</v>
      </c>
      <c r="C11" s="19">
        <v>2008</v>
      </c>
      <c r="D11" s="19">
        <v>307</v>
      </c>
      <c r="E11" s="19">
        <v>3060</v>
      </c>
      <c r="F11" s="19">
        <v>78</v>
      </c>
      <c r="G11" s="19">
        <v>637</v>
      </c>
      <c r="H11" s="19">
        <v>23</v>
      </c>
      <c r="I11" s="19">
        <v>62665</v>
      </c>
      <c r="J11" s="19">
        <v>154</v>
      </c>
      <c r="K11" s="19">
        <v>4293296</v>
      </c>
      <c r="L11" s="19">
        <v>9114</v>
      </c>
      <c r="M11" s="19">
        <v>37560</v>
      </c>
      <c r="N11" s="19">
        <v>493</v>
      </c>
      <c r="O11" s="19">
        <v>250</v>
      </c>
      <c r="P11" s="19">
        <v>27</v>
      </c>
      <c r="Q11" s="19">
        <v>75</v>
      </c>
      <c r="R11" s="19">
        <v>5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20"/>
    </row>
    <row r="12" spans="1:95" x14ac:dyDescent="0.2">
      <c r="A12" t="s">
        <v>91</v>
      </c>
      <c r="B12" s="19">
        <v>16866</v>
      </c>
      <c r="C12" s="19">
        <v>20755</v>
      </c>
      <c r="D12" s="19">
        <v>2564</v>
      </c>
      <c r="E12" s="19">
        <v>169</v>
      </c>
      <c r="F12" s="19">
        <v>5</v>
      </c>
      <c r="G12" s="19">
        <v>3228</v>
      </c>
      <c r="H12" s="19">
        <v>274</v>
      </c>
      <c r="I12" s="19">
        <v>371629</v>
      </c>
      <c r="J12" s="19">
        <v>588</v>
      </c>
      <c r="K12" s="19">
        <v>12699763</v>
      </c>
      <c r="L12" s="19">
        <v>14023</v>
      </c>
      <c r="M12" s="19">
        <v>1198100</v>
      </c>
      <c r="N12" s="19">
        <v>2967</v>
      </c>
      <c r="O12" s="19">
        <v>6164</v>
      </c>
      <c r="P12" s="19">
        <v>363</v>
      </c>
      <c r="Q12" s="19">
        <v>1378</v>
      </c>
      <c r="R12" s="19">
        <v>94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20"/>
    </row>
    <row r="13" spans="1:95" x14ac:dyDescent="0.2">
      <c r="A13" t="s">
        <v>87</v>
      </c>
      <c r="B13" s="19">
        <v>13013</v>
      </c>
      <c r="C13" s="19">
        <v>20228</v>
      </c>
      <c r="D13" s="19">
        <v>1448</v>
      </c>
      <c r="E13" s="19">
        <v>1801</v>
      </c>
      <c r="F13" s="19">
        <v>31</v>
      </c>
      <c r="G13" s="19">
        <v>8385</v>
      </c>
      <c r="H13" s="19">
        <v>813</v>
      </c>
      <c r="I13" s="19">
        <v>523619</v>
      </c>
      <c r="J13" s="19">
        <v>286</v>
      </c>
      <c r="K13" s="19">
        <v>31919884</v>
      </c>
      <c r="L13" s="19">
        <v>11548</v>
      </c>
      <c r="M13" s="19">
        <v>336565</v>
      </c>
      <c r="N13" s="19">
        <v>614</v>
      </c>
      <c r="O13" s="19">
        <v>6313</v>
      </c>
      <c r="P13" s="19">
        <v>293</v>
      </c>
      <c r="Q13" s="19">
        <v>1956</v>
      </c>
      <c r="R13" s="19">
        <v>80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20"/>
    </row>
    <row r="14" spans="1:95" x14ac:dyDescent="0.2">
      <c r="A14" t="s">
        <v>90</v>
      </c>
      <c r="B14" s="19">
        <v>4556</v>
      </c>
      <c r="C14" s="19">
        <v>1723</v>
      </c>
      <c r="D14" s="19">
        <v>184</v>
      </c>
      <c r="E14" s="19">
        <v>0</v>
      </c>
      <c r="F14" s="19">
        <v>0</v>
      </c>
      <c r="G14" s="19">
        <v>634</v>
      </c>
      <c r="H14" s="19">
        <v>70</v>
      </c>
      <c r="I14" s="19">
        <v>78530</v>
      </c>
      <c r="J14" s="19">
        <v>72</v>
      </c>
      <c r="K14" s="19">
        <v>618819</v>
      </c>
      <c r="L14" s="19">
        <v>4009</v>
      </c>
      <c r="M14" s="19">
        <v>16140</v>
      </c>
      <c r="N14" s="19">
        <v>237</v>
      </c>
      <c r="O14" s="19">
        <v>449</v>
      </c>
      <c r="P14" s="19">
        <v>29</v>
      </c>
      <c r="Q14" s="19">
        <v>160</v>
      </c>
      <c r="R14" s="19">
        <v>10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20"/>
    </row>
    <row r="15" spans="1:95" x14ac:dyDescent="0.2">
      <c r="A15" t="s">
        <v>93</v>
      </c>
      <c r="B15" s="19">
        <v>10671</v>
      </c>
      <c r="C15" s="19">
        <v>10947</v>
      </c>
      <c r="D15" s="19">
        <v>958</v>
      </c>
      <c r="E15" s="19">
        <v>125</v>
      </c>
      <c r="F15" s="19">
        <v>5</v>
      </c>
      <c r="G15" s="19">
        <v>13540</v>
      </c>
      <c r="H15" s="19">
        <v>1075</v>
      </c>
      <c r="I15" s="19">
        <v>246150</v>
      </c>
      <c r="J15" s="19">
        <v>180</v>
      </c>
      <c r="K15" s="19">
        <v>7173514</v>
      </c>
      <c r="L15" s="19">
        <v>9392</v>
      </c>
      <c r="M15" s="19">
        <v>646598</v>
      </c>
      <c r="N15" s="19">
        <v>1401</v>
      </c>
      <c r="O15" s="19">
        <v>2114</v>
      </c>
      <c r="P15" s="19">
        <v>93</v>
      </c>
      <c r="Q15" s="19">
        <v>389</v>
      </c>
      <c r="R15" s="19">
        <v>20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20"/>
    </row>
    <row r="16" spans="1:95" x14ac:dyDescent="0.2">
      <c r="A16" t="s">
        <v>92</v>
      </c>
      <c r="B16" s="19">
        <v>19636</v>
      </c>
      <c r="C16" s="19">
        <v>16715</v>
      </c>
      <c r="D16" s="19">
        <v>1687</v>
      </c>
      <c r="E16" s="19">
        <v>187</v>
      </c>
      <c r="F16" s="19">
        <v>10</v>
      </c>
      <c r="G16" s="19">
        <v>11401</v>
      </c>
      <c r="H16" s="19">
        <v>918</v>
      </c>
      <c r="I16" s="19">
        <v>307930</v>
      </c>
      <c r="J16" s="19">
        <v>540</v>
      </c>
      <c r="K16" s="19">
        <v>23287025</v>
      </c>
      <c r="L16" s="19">
        <v>17980</v>
      </c>
      <c r="M16" s="19">
        <v>554306</v>
      </c>
      <c r="N16" s="19">
        <v>1054</v>
      </c>
      <c r="O16" s="19">
        <v>1243</v>
      </c>
      <c r="P16" s="19">
        <v>69</v>
      </c>
      <c r="Q16" s="19">
        <v>282</v>
      </c>
      <c r="R16" s="19">
        <v>14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20"/>
    </row>
    <row r="17" spans="1:95" x14ac:dyDescent="0.2">
      <c r="A17" t="s">
        <v>88</v>
      </c>
      <c r="B17" s="19">
        <v>10220</v>
      </c>
      <c r="C17" s="19">
        <v>20599</v>
      </c>
      <c r="D17" s="19">
        <v>1557</v>
      </c>
      <c r="E17" s="19">
        <v>0</v>
      </c>
      <c r="F17" s="19">
        <v>0</v>
      </c>
      <c r="G17" s="19">
        <v>647</v>
      </c>
      <c r="H17" s="19">
        <v>66</v>
      </c>
      <c r="I17" s="19">
        <v>223506</v>
      </c>
      <c r="J17" s="19">
        <v>171</v>
      </c>
      <c r="K17" s="19">
        <v>4821559</v>
      </c>
      <c r="L17" s="19">
        <v>9334</v>
      </c>
      <c r="M17" s="19">
        <v>597198</v>
      </c>
      <c r="N17" s="19">
        <v>337</v>
      </c>
      <c r="O17" s="19">
        <v>890</v>
      </c>
      <c r="P17" s="19">
        <v>36</v>
      </c>
      <c r="Q17" s="19">
        <v>171</v>
      </c>
      <c r="R17" s="19">
        <v>9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20"/>
    </row>
    <row r="18" spans="1:95" x14ac:dyDescent="0.2">
      <c r="A18" t="s">
        <v>86</v>
      </c>
      <c r="B18" s="19">
        <v>2152</v>
      </c>
      <c r="C18" s="19">
        <v>280</v>
      </c>
      <c r="D18" s="19">
        <v>35</v>
      </c>
      <c r="E18" s="19">
        <v>0</v>
      </c>
      <c r="F18" s="19">
        <v>0</v>
      </c>
      <c r="G18" s="19">
        <v>32</v>
      </c>
      <c r="H18" s="19">
        <v>6</v>
      </c>
      <c r="I18" s="19">
        <v>91</v>
      </c>
      <c r="J18" s="19">
        <v>4</v>
      </c>
      <c r="K18" s="19">
        <v>51909</v>
      </c>
      <c r="L18" s="19">
        <v>1908</v>
      </c>
      <c r="M18" s="19">
        <v>9982</v>
      </c>
      <c r="N18" s="19">
        <v>327</v>
      </c>
      <c r="O18" s="19">
        <v>778</v>
      </c>
      <c r="P18" s="19">
        <v>31</v>
      </c>
      <c r="Q18" s="19">
        <v>74</v>
      </c>
      <c r="R18" s="19">
        <v>7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20"/>
    </row>
    <row r="19" spans="1:95" x14ac:dyDescent="0.2">
      <c r="A19" t="s">
        <v>94</v>
      </c>
      <c r="B19" s="19">
        <v>32590</v>
      </c>
      <c r="C19" s="19">
        <v>81970</v>
      </c>
      <c r="D19" s="19">
        <v>7225</v>
      </c>
      <c r="E19" s="19">
        <v>36054</v>
      </c>
      <c r="F19" s="19">
        <v>875</v>
      </c>
      <c r="G19" s="19">
        <v>13054</v>
      </c>
      <c r="H19" s="19">
        <v>1047</v>
      </c>
      <c r="I19" s="19">
        <v>37572</v>
      </c>
      <c r="J19" s="19">
        <v>1010</v>
      </c>
      <c r="K19" s="19">
        <v>2425507</v>
      </c>
      <c r="L19" s="19">
        <v>29622</v>
      </c>
      <c r="M19" s="19">
        <v>246980</v>
      </c>
      <c r="N19" s="19">
        <v>4661</v>
      </c>
      <c r="O19" s="19">
        <v>10209</v>
      </c>
      <c r="P19" s="19">
        <v>436</v>
      </c>
      <c r="Q19" s="19">
        <v>552</v>
      </c>
      <c r="R19" s="19">
        <v>23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20"/>
    </row>
    <row r="20" spans="1:95" x14ac:dyDescent="0.2">
      <c r="A20" t="s">
        <v>84</v>
      </c>
      <c r="B20" s="19">
        <v>81938</v>
      </c>
      <c r="C20" s="19">
        <v>93249</v>
      </c>
      <c r="D20" s="19">
        <v>13306</v>
      </c>
      <c r="E20" s="19">
        <v>8287</v>
      </c>
      <c r="F20" s="19">
        <v>216</v>
      </c>
      <c r="G20" s="19">
        <v>15014</v>
      </c>
      <c r="H20" s="19">
        <v>2364</v>
      </c>
      <c r="I20" s="19">
        <v>266450</v>
      </c>
      <c r="J20" s="19">
        <v>5637</v>
      </c>
      <c r="K20" s="19">
        <v>8904878</v>
      </c>
      <c r="L20" s="19">
        <v>76686</v>
      </c>
      <c r="M20" s="19">
        <v>1026106</v>
      </c>
      <c r="N20" s="19">
        <v>11922</v>
      </c>
      <c r="O20" s="19">
        <v>28594</v>
      </c>
      <c r="P20" s="19">
        <v>1218</v>
      </c>
      <c r="Q20" s="19">
        <v>722</v>
      </c>
      <c r="R20" s="19">
        <v>46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20"/>
    </row>
    <row r="21" spans="1:95" x14ac:dyDescent="0.2">
      <c r="A21" t="s">
        <v>78</v>
      </c>
      <c r="B21" s="19">
        <v>187530</v>
      </c>
      <c r="C21" s="19">
        <v>439495</v>
      </c>
      <c r="D21" s="19">
        <v>55103</v>
      </c>
      <c r="E21" s="19">
        <v>159327</v>
      </c>
      <c r="F21" s="19">
        <v>5009</v>
      </c>
      <c r="G21" s="19">
        <v>71330</v>
      </c>
      <c r="H21" s="19">
        <v>10734</v>
      </c>
      <c r="I21" s="19">
        <v>368628</v>
      </c>
      <c r="J21" s="19">
        <v>7774</v>
      </c>
      <c r="K21" s="19">
        <v>33087239</v>
      </c>
      <c r="L21" s="19">
        <v>162167</v>
      </c>
      <c r="M21" s="19">
        <v>962387</v>
      </c>
      <c r="N21" s="19">
        <v>15325</v>
      </c>
      <c r="O21" s="19">
        <v>105542</v>
      </c>
      <c r="P21" s="19">
        <v>3840</v>
      </c>
      <c r="Q21" s="19">
        <v>3572</v>
      </c>
      <c r="R21" s="19">
        <v>139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20"/>
    </row>
    <row r="22" spans="1:95" x14ac:dyDescent="0.2">
      <c r="A22" t="s">
        <v>79</v>
      </c>
      <c r="B22" s="19">
        <v>137923</v>
      </c>
      <c r="C22" s="19">
        <v>385907</v>
      </c>
      <c r="D22" s="19">
        <v>64068</v>
      </c>
      <c r="E22" s="19">
        <v>6770</v>
      </c>
      <c r="F22" s="19">
        <v>188</v>
      </c>
      <c r="G22" s="19">
        <v>132674</v>
      </c>
      <c r="H22" s="19">
        <v>23180</v>
      </c>
      <c r="I22" s="19">
        <v>181093</v>
      </c>
      <c r="J22" s="19">
        <v>8540</v>
      </c>
      <c r="K22" s="19">
        <v>11461629</v>
      </c>
      <c r="L22" s="19">
        <v>106491</v>
      </c>
      <c r="M22" s="19">
        <v>377412</v>
      </c>
      <c r="N22" s="19">
        <v>15691</v>
      </c>
      <c r="O22" s="19">
        <v>15237</v>
      </c>
      <c r="P22" s="19">
        <v>898</v>
      </c>
      <c r="Q22" s="19">
        <v>1147</v>
      </c>
      <c r="R22" s="19">
        <v>87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20"/>
    </row>
    <row r="23" spans="1:95" x14ac:dyDescent="0.2">
      <c r="A23" t="s">
        <v>83</v>
      </c>
      <c r="B23" s="19">
        <v>47693</v>
      </c>
      <c r="C23" s="19">
        <v>149834</v>
      </c>
      <c r="D23" s="19">
        <v>29764</v>
      </c>
      <c r="E23" s="19">
        <v>14</v>
      </c>
      <c r="F23" s="19">
        <v>6</v>
      </c>
      <c r="G23" s="19">
        <v>30241</v>
      </c>
      <c r="H23" s="19">
        <v>6805</v>
      </c>
      <c r="I23" s="19">
        <v>71253</v>
      </c>
      <c r="J23" s="19">
        <v>2124</v>
      </c>
      <c r="K23" s="19">
        <v>1968171</v>
      </c>
      <c r="L23" s="19">
        <v>38370</v>
      </c>
      <c r="M23" s="19">
        <v>183482</v>
      </c>
      <c r="N23" s="19">
        <v>7098</v>
      </c>
      <c r="O23" s="19">
        <v>1212</v>
      </c>
      <c r="P23" s="19">
        <v>78</v>
      </c>
      <c r="Q23" s="19">
        <v>96</v>
      </c>
      <c r="R23" s="19">
        <v>4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20"/>
    </row>
    <row r="24" spans="1:95" x14ac:dyDescent="0.2">
      <c r="A24" t="s">
        <v>81</v>
      </c>
      <c r="B24" s="19">
        <v>128191</v>
      </c>
      <c r="C24" s="19">
        <v>380091</v>
      </c>
      <c r="D24" s="19">
        <v>77959</v>
      </c>
      <c r="E24" s="19">
        <v>2496</v>
      </c>
      <c r="F24" s="19">
        <v>143</v>
      </c>
      <c r="G24" s="19">
        <v>95335</v>
      </c>
      <c r="H24" s="19">
        <v>22626</v>
      </c>
      <c r="I24" s="19">
        <v>104608</v>
      </c>
      <c r="J24" s="19">
        <v>6178</v>
      </c>
      <c r="K24" s="19">
        <v>4397585</v>
      </c>
      <c r="L24" s="19">
        <v>90814</v>
      </c>
      <c r="M24" s="19">
        <v>358809</v>
      </c>
      <c r="N24" s="19">
        <v>20320</v>
      </c>
      <c r="O24" s="19">
        <v>4143</v>
      </c>
      <c r="P24" s="19">
        <v>247</v>
      </c>
      <c r="Q24" s="19">
        <v>456</v>
      </c>
      <c r="R24" s="19">
        <v>20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20"/>
    </row>
    <row r="25" spans="1:95" x14ac:dyDescent="0.2">
      <c r="A25" t="s">
        <v>80</v>
      </c>
      <c r="B25" s="19">
        <v>150554</v>
      </c>
      <c r="C25" s="19">
        <v>457432</v>
      </c>
      <c r="D25" s="19">
        <v>85950</v>
      </c>
      <c r="E25" s="19">
        <v>946</v>
      </c>
      <c r="F25" s="19">
        <v>95</v>
      </c>
      <c r="G25" s="19">
        <v>137803</v>
      </c>
      <c r="H25" s="19">
        <v>29938</v>
      </c>
      <c r="I25" s="19">
        <v>140893</v>
      </c>
      <c r="J25" s="19">
        <v>6713</v>
      </c>
      <c r="K25" s="19">
        <v>5032275</v>
      </c>
      <c r="L25" s="19">
        <v>114679</v>
      </c>
      <c r="M25" s="19">
        <v>483221</v>
      </c>
      <c r="N25" s="19">
        <v>21148</v>
      </c>
      <c r="O25" s="19">
        <v>4567</v>
      </c>
      <c r="P25" s="19">
        <v>330</v>
      </c>
      <c r="Q25" s="19">
        <v>536</v>
      </c>
      <c r="R25" s="19">
        <v>27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20"/>
    </row>
    <row r="26" spans="1:95" x14ac:dyDescent="0.2">
      <c r="A26" t="s">
        <v>85</v>
      </c>
      <c r="B26" s="19">
        <v>34518</v>
      </c>
      <c r="C26" s="19">
        <v>84899</v>
      </c>
      <c r="D26" s="19">
        <v>19808</v>
      </c>
      <c r="E26" s="19">
        <v>7</v>
      </c>
      <c r="F26" s="19">
        <v>2</v>
      </c>
      <c r="G26" s="19">
        <v>17096</v>
      </c>
      <c r="H26" s="19">
        <v>4263</v>
      </c>
      <c r="I26" s="19">
        <v>42311</v>
      </c>
      <c r="J26" s="19">
        <v>1184</v>
      </c>
      <c r="K26" s="19">
        <v>1595080</v>
      </c>
      <c r="L26" s="19">
        <v>25802</v>
      </c>
      <c r="M26" s="19">
        <v>83055</v>
      </c>
      <c r="N26" s="19">
        <v>2915</v>
      </c>
      <c r="O26" s="19">
        <v>3118</v>
      </c>
      <c r="P26" s="19">
        <v>101</v>
      </c>
      <c r="Q26" s="19">
        <v>27</v>
      </c>
      <c r="R26" s="19">
        <v>3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20"/>
    </row>
    <row r="27" spans="1:95" x14ac:dyDescent="0.2">
      <c r="A27" t="s">
        <v>82</v>
      </c>
      <c r="B27" s="19">
        <v>151900</v>
      </c>
      <c r="C27" s="19">
        <v>387851</v>
      </c>
      <c r="D27" s="19">
        <v>89814</v>
      </c>
      <c r="E27" s="19">
        <v>336</v>
      </c>
      <c r="F27" s="19">
        <v>25</v>
      </c>
      <c r="G27" s="19">
        <v>121799</v>
      </c>
      <c r="H27" s="19">
        <v>31119</v>
      </c>
      <c r="I27" s="19">
        <v>140109</v>
      </c>
      <c r="J27" s="19">
        <v>6621</v>
      </c>
      <c r="K27" s="19">
        <v>7325547</v>
      </c>
      <c r="L27" s="19">
        <v>102235</v>
      </c>
      <c r="M27" s="19">
        <v>523445</v>
      </c>
      <c r="N27" s="19">
        <v>22358</v>
      </c>
      <c r="O27" s="19">
        <v>7158</v>
      </c>
      <c r="P27" s="19">
        <v>510</v>
      </c>
      <c r="Q27" s="19">
        <v>427</v>
      </c>
      <c r="R27" s="19">
        <v>31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20"/>
    </row>
    <row r="28" spans="1:95" x14ac:dyDescent="0.2">
      <c r="A28" t="s">
        <v>74</v>
      </c>
      <c r="B28" s="19">
        <v>83094</v>
      </c>
      <c r="C28" s="19">
        <v>111632</v>
      </c>
      <c r="D28" s="19">
        <v>24154</v>
      </c>
      <c r="E28" s="19">
        <v>796</v>
      </c>
      <c r="F28" s="19">
        <v>62</v>
      </c>
      <c r="G28" s="19">
        <v>26575</v>
      </c>
      <c r="H28" s="19">
        <v>5591</v>
      </c>
      <c r="I28" s="19">
        <v>67967</v>
      </c>
      <c r="J28" s="19">
        <v>3348</v>
      </c>
      <c r="K28" s="19">
        <v>3192640</v>
      </c>
      <c r="L28" s="19">
        <v>75425</v>
      </c>
      <c r="M28" s="19">
        <v>297147</v>
      </c>
      <c r="N28" s="19">
        <v>11950</v>
      </c>
      <c r="O28" s="19">
        <v>4477</v>
      </c>
      <c r="P28" s="19">
        <v>293</v>
      </c>
      <c r="Q28" s="19">
        <v>135</v>
      </c>
      <c r="R28" s="19">
        <v>11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20"/>
    </row>
    <row r="29" spans="1:95" x14ac:dyDescent="0.2">
      <c r="A29" t="s">
        <v>68</v>
      </c>
      <c r="B29" s="19">
        <v>90441</v>
      </c>
      <c r="C29" s="19">
        <v>234614</v>
      </c>
      <c r="D29" s="19">
        <v>39253</v>
      </c>
      <c r="E29" s="19">
        <v>38652</v>
      </c>
      <c r="F29" s="19">
        <v>1118</v>
      </c>
      <c r="G29" s="19">
        <v>38994</v>
      </c>
      <c r="H29" s="19">
        <v>6070</v>
      </c>
      <c r="I29" s="19">
        <v>204737</v>
      </c>
      <c r="J29" s="19">
        <v>4699</v>
      </c>
      <c r="K29" s="19">
        <v>6899481</v>
      </c>
      <c r="L29" s="19">
        <v>75400</v>
      </c>
      <c r="M29" s="19">
        <v>620655</v>
      </c>
      <c r="N29" s="19">
        <v>13399</v>
      </c>
      <c r="O29" s="19">
        <v>19008</v>
      </c>
      <c r="P29" s="19">
        <v>890</v>
      </c>
      <c r="Q29" s="19">
        <v>176</v>
      </c>
      <c r="R29" s="19">
        <v>33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20"/>
    </row>
    <row r="30" spans="1:95" x14ac:dyDescent="0.2">
      <c r="A30" t="s">
        <v>76</v>
      </c>
      <c r="B30" s="19">
        <v>64473</v>
      </c>
      <c r="C30" s="19">
        <v>129949</v>
      </c>
      <c r="D30" s="19">
        <v>24898</v>
      </c>
      <c r="E30" s="19">
        <v>134</v>
      </c>
      <c r="F30" s="19">
        <v>15</v>
      </c>
      <c r="G30" s="19">
        <v>71008</v>
      </c>
      <c r="H30" s="19">
        <v>13392</v>
      </c>
      <c r="I30" s="19">
        <v>122979</v>
      </c>
      <c r="J30" s="19">
        <v>3885</v>
      </c>
      <c r="K30" s="19">
        <v>2125040</v>
      </c>
      <c r="L30" s="19">
        <v>50619</v>
      </c>
      <c r="M30" s="19">
        <v>134793</v>
      </c>
      <c r="N30" s="19">
        <v>7507</v>
      </c>
      <c r="O30" s="19">
        <v>3600</v>
      </c>
      <c r="P30" s="19">
        <v>238</v>
      </c>
      <c r="Q30" s="19">
        <v>147</v>
      </c>
      <c r="R30" s="19">
        <v>8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20"/>
    </row>
    <row r="31" spans="1:95" x14ac:dyDescent="0.2">
      <c r="A31" t="s">
        <v>66</v>
      </c>
      <c r="B31" s="19">
        <v>24674</v>
      </c>
      <c r="C31" s="19">
        <v>36034</v>
      </c>
      <c r="D31" s="19">
        <v>5096</v>
      </c>
      <c r="E31" s="19">
        <v>1067</v>
      </c>
      <c r="F31" s="19">
        <v>12</v>
      </c>
      <c r="G31" s="19">
        <v>18417</v>
      </c>
      <c r="H31" s="19">
        <v>2413</v>
      </c>
      <c r="I31" s="19">
        <v>42554</v>
      </c>
      <c r="J31" s="19">
        <v>1225</v>
      </c>
      <c r="K31" s="19">
        <v>1341714</v>
      </c>
      <c r="L31" s="19">
        <v>21333</v>
      </c>
      <c r="M31" s="19">
        <v>197722</v>
      </c>
      <c r="N31" s="19">
        <v>5364</v>
      </c>
      <c r="O31" s="19">
        <v>3356</v>
      </c>
      <c r="P31" s="19">
        <v>154</v>
      </c>
      <c r="Q31" s="19">
        <v>38</v>
      </c>
      <c r="R31" s="19">
        <v>4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20"/>
    </row>
    <row r="32" spans="1:95" x14ac:dyDescent="0.2">
      <c r="A32" t="s">
        <v>72</v>
      </c>
      <c r="B32" s="19">
        <v>83866</v>
      </c>
      <c r="C32" s="19">
        <v>221799</v>
      </c>
      <c r="D32" s="19">
        <v>44684</v>
      </c>
      <c r="E32" s="19">
        <v>7773</v>
      </c>
      <c r="F32" s="19">
        <v>243</v>
      </c>
      <c r="G32" s="19">
        <v>54449</v>
      </c>
      <c r="H32" s="19">
        <v>11456</v>
      </c>
      <c r="I32" s="19">
        <v>128161</v>
      </c>
      <c r="J32" s="19">
        <v>4152</v>
      </c>
      <c r="K32" s="19">
        <v>3976132</v>
      </c>
      <c r="L32" s="19">
        <v>65553</v>
      </c>
      <c r="M32" s="19">
        <v>380506</v>
      </c>
      <c r="N32" s="19">
        <v>12826</v>
      </c>
      <c r="O32" s="19">
        <v>8435</v>
      </c>
      <c r="P32" s="19">
        <v>372</v>
      </c>
      <c r="Q32" s="19">
        <v>436</v>
      </c>
      <c r="R32" s="19">
        <v>15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20"/>
    </row>
    <row r="33" spans="1:95" x14ac:dyDescent="0.2">
      <c r="A33" t="s">
        <v>77</v>
      </c>
      <c r="B33" s="19">
        <v>27452</v>
      </c>
      <c r="C33" s="19">
        <v>77794</v>
      </c>
      <c r="D33" s="19">
        <v>17932</v>
      </c>
      <c r="E33" s="19">
        <v>0</v>
      </c>
      <c r="F33" s="19">
        <v>0</v>
      </c>
      <c r="G33" s="19">
        <v>17193</v>
      </c>
      <c r="H33" s="19">
        <v>4301</v>
      </c>
      <c r="I33" s="19">
        <v>30292</v>
      </c>
      <c r="J33" s="19">
        <v>1788</v>
      </c>
      <c r="K33" s="19">
        <v>1008471</v>
      </c>
      <c r="L33" s="19">
        <v>21047</v>
      </c>
      <c r="M33" s="19">
        <v>40437</v>
      </c>
      <c r="N33" s="19">
        <v>2255</v>
      </c>
      <c r="O33" s="19">
        <v>1872</v>
      </c>
      <c r="P33" s="19">
        <v>125</v>
      </c>
      <c r="Q33" s="19">
        <v>34</v>
      </c>
      <c r="R33" s="19">
        <v>2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20"/>
    </row>
    <row r="34" spans="1:95" x14ac:dyDescent="0.2">
      <c r="A34" t="s">
        <v>73</v>
      </c>
      <c r="B34" s="19">
        <v>110143</v>
      </c>
      <c r="C34" s="19">
        <v>300428</v>
      </c>
      <c r="D34" s="19">
        <v>64603</v>
      </c>
      <c r="E34" s="19">
        <v>735</v>
      </c>
      <c r="F34" s="19">
        <v>46</v>
      </c>
      <c r="G34" s="19">
        <v>68997</v>
      </c>
      <c r="H34" s="19">
        <v>17451</v>
      </c>
      <c r="I34" s="19">
        <v>113789</v>
      </c>
      <c r="J34" s="19">
        <v>3991</v>
      </c>
      <c r="K34" s="19">
        <v>4314503</v>
      </c>
      <c r="L34" s="19">
        <v>82584</v>
      </c>
      <c r="M34" s="19">
        <v>554400</v>
      </c>
      <c r="N34" s="19">
        <v>18538</v>
      </c>
      <c r="O34" s="19">
        <v>4650</v>
      </c>
      <c r="P34" s="19">
        <v>253</v>
      </c>
      <c r="Q34" s="19">
        <v>149</v>
      </c>
      <c r="R34" s="19">
        <v>18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20"/>
    </row>
    <row r="35" spans="1:95" x14ac:dyDescent="0.2">
      <c r="A35" t="s">
        <v>70</v>
      </c>
      <c r="B35" s="19">
        <v>41694</v>
      </c>
      <c r="C35" s="19">
        <v>42686</v>
      </c>
      <c r="D35" s="19">
        <v>5028</v>
      </c>
      <c r="E35" s="19">
        <v>6523</v>
      </c>
      <c r="F35" s="19">
        <v>81</v>
      </c>
      <c r="G35" s="19">
        <v>12892</v>
      </c>
      <c r="H35" s="19">
        <v>1575</v>
      </c>
      <c r="I35" s="19">
        <v>63770</v>
      </c>
      <c r="J35" s="19">
        <v>1232</v>
      </c>
      <c r="K35" s="19">
        <v>1599350</v>
      </c>
      <c r="L35" s="19">
        <v>37891</v>
      </c>
      <c r="M35" s="19">
        <v>190021</v>
      </c>
      <c r="N35" s="19">
        <v>9448</v>
      </c>
      <c r="O35" s="19">
        <v>7674</v>
      </c>
      <c r="P35" s="19">
        <v>328</v>
      </c>
      <c r="Q35" s="19">
        <v>277</v>
      </c>
      <c r="R35" s="19">
        <v>22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20"/>
    </row>
    <row r="36" spans="1:95" x14ac:dyDescent="0.2">
      <c r="A36" t="s">
        <v>75</v>
      </c>
      <c r="B36" s="19">
        <v>99981</v>
      </c>
      <c r="C36" s="19">
        <v>219512</v>
      </c>
      <c r="D36" s="19">
        <v>43830</v>
      </c>
      <c r="E36" s="19">
        <v>4598</v>
      </c>
      <c r="F36" s="19">
        <v>183</v>
      </c>
      <c r="G36" s="19">
        <v>82085</v>
      </c>
      <c r="H36" s="19">
        <v>15968</v>
      </c>
      <c r="I36" s="19">
        <v>77996</v>
      </c>
      <c r="J36" s="19">
        <v>4311</v>
      </c>
      <c r="K36" s="19">
        <v>3027440</v>
      </c>
      <c r="L36" s="19">
        <v>80409</v>
      </c>
      <c r="M36" s="19">
        <v>298479</v>
      </c>
      <c r="N36" s="19">
        <v>17737</v>
      </c>
      <c r="O36" s="19">
        <v>5468</v>
      </c>
      <c r="P36" s="19">
        <v>316</v>
      </c>
      <c r="Q36" s="19">
        <v>143</v>
      </c>
      <c r="R36" s="19">
        <v>16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20"/>
    </row>
    <row r="37" spans="1:95" x14ac:dyDescent="0.2">
      <c r="A37" t="s">
        <v>71</v>
      </c>
      <c r="B37" s="19">
        <v>30526</v>
      </c>
      <c r="C37" s="19">
        <v>42031</v>
      </c>
      <c r="D37" s="19">
        <v>7288</v>
      </c>
      <c r="E37" s="19">
        <v>53</v>
      </c>
      <c r="F37" s="19">
        <v>4</v>
      </c>
      <c r="G37" s="19">
        <v>12475</v>
      </c>
      <c r="H37" s="19">
        <v>2253</v>
      </c>
      <c r="I37" s="19">
        <v>56602</v>
      </c>
      <c r="J37" s="19">
        <v>1169</v>
      </c>
      <c r="K37" s="19">
        <v>1940793</v>
      </c>
      <c r="L37" s="19">
        <v>27638</v>
      </c>
      <c r="M37" s="19">
        <v>238030</v>
      </c>
      <c r="N37" s="19">
        <v>8046</v>
      </c>
      <c r="O37" s="19">
        <v>6186</v>
      </c>
      <c r="P37" s="19">
        <v>320</v>
      </c>
      <c r="Q37" s="19">
        <v>91</v>
      </c>
      <c r="R37" s="19">
        <v>8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20"/>
    </row>
    <row r="38" spans="1:95" x14ac:dyDescent="0.2">
      <c r="A38" t="s">
        <v>67</v>
      </c>
      <c r="B38" s="19">
        <v>28170</v>
      </c>
      <c r="C38" s="19">
        <v>44657</v>
      </c>
      <c r="D38" s="19">
        <v>6115</v>
      </c>
      <c r="E38" s="19">
        <v>1586</v>
      </c>
      <c r="F38" s="19">
        <v>44</v>
      </c>
      <c r="G38" s="19">
        <v>12809</v>
      </c>
      <c r="H38" s="19">
        <v>2117</v>
      </c>
      <c r="I38" s="19">
        <v>51370</v>
      </c>
      <c r="J38" s="19">
        <v>1067</v>
      </c>
      <c r="K38" s="19">
        <v>1761709</v>
      </c>
      <c r="L38" s="19">
        <v>25486</v>
      </c>
      <c r="M38" s="19">
        <v>165838</v>
      </c>
      <c r="N38" s="19">
        <v>6729</v>
      </c>
      <c r="O38" s="19">
        <v>7244</v>
      </c>
      <c r="P38" s="19">
        <v>325</v>
      </c>
      <c r="Q38" s="19">
        <v>75</v>
      </c>
      <c r="R38" s="19">
        <v>4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20"/>
    </row>
    <row r="39" spans="1:95" x14ac:dyDescent="0.2">
      <c r="A39" t="s">
        <v>69</v>
      </c>
      <c r="B39" s="19">
        <v>98514</v>
      </c>
      <c r="C39" s="19">
        <v>127086</v>
      </c>
      <c r="D39" s="19">
        <v>20627</v>
      </c>
      <c r="E39" s="19">
        <v>9026</v>
      </c>
      <c r="F39" s="19">
        <v>247</v>
      </c>
      <c r="G39" s="19">
        <v>54809</v>
      </c>
      <c r="H39" s="19">
        <v>10580</v>
      </c>
      <c r="I39" s="19">
        <v>188525</v>
      </c>
      <c r="J39" s="19">
        <v>3501</v>
      </c>
      <c r="K39" s="19">
        <v>4581770</v>
      </c>
      <c r="L39" s="19">
        <v>87815</v>
      </c>
      <c r="M39" s="19">
        <v>435158</v>
      </c>
      <c r="N39" s="19">
        <v>17738</v>
      </c>
      <c r="O39" s="19">
        <v>15748</v>
      </c>
      <c r="P39" s="19">
        <v>721</v>
      </c>
      <c r="Q39" s="19">
        <v>274</v>
      </c>
      <c r="R39" s="19">
        <v>27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20"/>
    </row>
    <row r="40" spans="1:95" x14ac:dyDescent="0.2">
      <c r="A40" t="s">
        <v>64</v>
      </c>
      <c r="B40" s="19">
        <v>82386</v>
      </c>
      <c r="C40" s="19">
        <v>43640</v>
      </c>
      <c r="D40" s="19">
        <v>5671</v>
      </c>
      <c r="E40" s="19">
        <v>4885</v>
      </c>
      <c r="F40" s="19">
        <v>149</v>
      </c>
      <c r="G40" s="19">
        <v>15416</v>
      </c>
      <c r="H40" s="19">
        <v>1828</v>
      </c>
      <c r="I40" s="19">
        <v>98760</v>
      </c>
      <c r="J40" s="19">
        <v>4022</v>
      </c>
      <c r="K40" s="19">
        <v>5491011</v>
      </c>
      <c r="L40" s="19">
        <v>79565</v>
      </c>
      <c r="M40" s="19">
        <v>179395</v>
      </c>
      <c r="N40" s="19">
        <v>5459</v>
      </c>
      <c r="O40" s="19">
        <v>3872</v>
      </c>
      <c r="P40" s="19">
        <v>208</v>
      </c>
      <c r="Q40" s="19">
        <v>263</v>
      </c>
      <c r="R40" s="19">
        <v>23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20"/>
    </row>
    <row r="41" spans="1:95" x14ac:dyDescent="0.2">
      <c r="A41" t="s">
        <v>58</v>
      </c>
      <c r="B41" s="19">
        <v>73735</v>
      </c>
      <c r="C41" s="19">
        <v>165129</v>
      </c>
      <c r="D41" s="19">
        <v>15065</v>
      </c>
      <c r="E41" s="19">
        <v>53309</v>
      </c>
      <c r="F41" s="19">
        <v>1137</v>
      </c>
      <c r="G41" s="19">
        <v>53648</v>
      </c>
      <c r="H41" s="19">
        <v>5770</v>
      </c>
      <c r="I41" s="19">
        <v>383948</v>
      </c>
      <c r="J41" s="19">
        <v>15377</v>
      </c>
      <c r="K41" s="19">
        <v>7467425</v>
      </c>
      <c r="L41" s="19">
        <v>63117</v>
      </c>
      <c r="M41" s="19">
        <v>77173</v>
      </c>
      <c r="N41" s="19">
        <v>2121</v>
      </c>
      <c r="O41" s="19">
        <v>4678</v>
      </c>
      <c r="P41" s="19">
        <v>217</v>
      </c>
      <c r="Q41" s="19">
        <v>319</v>
      </c>
      <c r="R41" s="19">
        <v>23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20"/>
    </row>
    <row r="42" spans="1:95" x14ac:dyDescent="0.2">
      <c r="A42" t="s">
        <v>62</v>
      </c>
      <c r="B42" s="19">
        <v>49667</v>
      </c>
      <c r="C42" s="19">
        <v>56360</v>
      </c>
      <c r="D42" s="19">
        <v>8826</v>
      </c>
      <c r="E42" s="19">
        <v>140</v>
      </c>
      <c r="F42" s="19">
        <v>11</v>
      </c>
      <c r="G42" s="19">
        <v>10624</v>
      </c>
      <c r="H42" s="19">
        <v>1770</v>
      </c>
      <c r="I42" s="19">
        <v>83400</v>
      </c>
      <c r="J42" s="19">
        <v>6507</v>
      </c>
      <c r="K42" s="19">
        <v>2263801</v>
      </c>
      <c r="L42" s="19">
        <v>47319</v>
      </c>
      <c r="M42" s="19">
        <v>80828</v>
      </c>
      <c r="N42" s="19">
        <v>3351</v>
      </c>
      <c r="O42" s="19">
        <v>2761</v>
      </c>
      <c r="P42" s="19">
        <v>285</v>
      </c>
      <c r="Q42" s="19">
        <v>88</v>
      </c>
      <c r="R42" s="19">
        <v>12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20"/>
    </row>
    <row r="43" spans="1:95" x14ac:dyDescent="0.2">
      <c r="A43" t="s">
        <v>63</v>
      </c>
      <c r="B43" s="19">
        <v>44970</v>
      </c>
      <c r="C43" s="19">
        <v>51650</v>
      </c>
      <c r="D43" s="19">
        <v>5519</v>
      </c>
      <c r="E43" s="19">
        <v>268</v>
      </c>
      <c r="F43" s="19">
        <v>18</v>
      </c>
      <c r="G43" s="19">
        <v>6924</v>
      </c>
      <c r="H43" s="19">
        <v>784</v>
      </c>
      <c r="I43" s="19">
        <v>18532</v>
      </c>
      <c r="J43" s="19">
        <v>1029</v>
      </c>
      <c r="K43" s="19">
        <v>2328001</v>
      </c>
      <c r="L43" s="19">
        <v>43534</v>
      </c>
      <c r="M43" s="19">
        <v>76998</v>
      </c>
      <c r="N43" s="19">
        <v>2256</v>
      </c>
      <c r="O43" s="19">
        <v>1230</v>
      </c>
      <c r="P43" s="19">
        <v>72</v>
      </c>
      <c r="Q43" s="19">
        <v>400</v>
      </c>
      <c r="R43" s="19">
        <v>12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20"/>
    </row>
    <row r="44" spans="1:95" x14ac:dyDescent="0.2">
      <c r="A44" t="s">
        <v>61</v>
      </c>
      <c r="B44" s="19">
        <v>27311</v>
      </c>
      <c r="C44" s="19">
        <v>37142</v>
      </c>
      <c r="D44" s="19">
        <v>3222</v>
      </c>
      <c r="E44" s="19">
        <v>441</v>
      </c>
      <c r="F44" s="19">
        <v>24</v>
      </c>
      <c r="G44" s="19">
        <v>9703</v>
      </c>
      <c r="H44" s="19">
        <v>925</v>
      </c>
      <c r="I44" s="19">
        <v>51938</v>
      </c>
      <c r="J44" s="19">
        <v>1343</v>
      </c>
      <c r="K44" s="19">
        <v>1542329</v>
      </c>
      <c r="L44" s="19">
        <v>25415</v>
      </c>
      <c r="M44" s="19">
        <v>25828</v>
      </c>
      <c r="N44" s="19">
        <v>807</v>
      </c>
      <c r="O44" s="19">
        <v>1328</v>
      </c>
      <c r="P44" s="19">
        <v>52</v>
      </c>
      <c r="Q44" s="19">
        <v>153</v>
      </c>
      <c r="R44" s="19">
        <v>3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20"/>
    </row>
    <row r="45" spans="1:95" x14ac:dyDescent="0.2">
      <c r="A45" t="s">
        <v>65</v>
      </c>
      <c r="B45" s="19">
        <v>22007</v>
      </c>
      <c r="C45" s="19">
        <v>81117</v>
      </c>
      <c r="D45" s="19">
        <v>7875</v>
      </c>
      <c r="E45" s="19">
        <v>0</v>
      </c>
      <c r="F45" s="19">
        <v>0</v>
      </c>
      <c r="G45" s="19">
        <v>40087</v>
      </c>
      <c r="H45" s="19">
        <v>4874</v>
      </c>
      <c r="I45" s="19">
        <v>65594</v>
      </c>
      <c r="J45" s="19">
        <v>11138</v>
      </c>
      <c r="K45" s="19">
        <v>836104</v>
      </c>
      <c r="L45" s="19">
        <v>19543</v>
      </c>
      <c r="M45" s="19">
        <v>14512</v>
      </c>
      <c r="N45" s="19">
        <v>778</v>
      </c>
      <c r="O45" s="19">
        <v>2703</v>
      </c>
      <c r="P45" s="19">
        <v>250</v>
      </c>
      <c r="Q45" s="19">
        <v>121</v>
      </c>
      <c r="R45" s="19">
        <v>14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20"/>
    </row>
    <row r="46" spans="1:95" x14ac:dyDescent="0.2">
      <c r="A46" t="s">
        <v>60</v>
      </c>
      <c r="B46" s="19">
        <v>52154</v>
      </c>
      <c r="C46" s="19">
        <v>131904</v>
      </c>
      <c r="D46" s="19">
        <v>13413</v>
      </c>
      <c r="E46" s="19">
        <v>3007</v>
      </c>
      <c r="F46" s="19">
        <v>50</v>
      </c>
      <c r="G46" s="19">
        <v>15084</v>
      </c>
      <c r="H46" s="19">
        <v>1540</v>
      </c>
      <c r="I46" s="19">
        <v>206122</v>
      </c>
      <c r="J46" s="19">
        <v>3340</v>
      </c>
      <c r="K46" s="19">
        <v>4523862</v>
      </c>
      <c r="L46" s="19">
        <v>45732</v>
      </c>
      <c r="M46" s="19">
        <v>38467</v>
      </c>
      <c r="N46" s="19">
        <v>1026</v>
      </c>
      <c r="O46" s="19">
        <v>4900</v>
      </c>
      <c r="P46" s="19">
        <v>193</v>
      </c>
      <c r="Q46" s="19">
        <v>632</v>
      </c>
      <c r="R46" s="19">
        <v>19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20"/>
    </row>
    <row r="47" spans="1:95" x14ac:dyDescent="0.2">
      <c r="A47" t="s">
        <v>59</v>
      </c>
      <c r="B47" s="19">
        <v>34531</v>
      </c>
      <c r="C47" s="19">
        <v>26570</v>
      </c>
      <c r="D47" s="19">
        <v>2408</v>
      </c>
      <c r="E47" s="19">
        <v>25634</v>
      </c>
      <c r="F47" s="19">
        <v>453</v>
      </c>
      <c r="G47" s="19">
        <v>4915</v>
      </c>
      <c r="H47" s="19">
        <v>445</v>
      </c>
      <c r="I47" s="19">
        <v>154446</v>
      </c>
      <c r="J47" s="19">
        <v>1199</v>
      </c>
      <c r="K47" s="19">
        <v>4363466</v>
      </c>
      <c r="L47" s="19">
        <v>33306</v>
      </c>
      <c r="M47" s="19">
        <v>15993</v>
      </c>
      <c r="N47" s="19">
        <v>437</v>
      </c>
      <c r="O47" s="19">
        <v>1051</v>
      </c>
      <c r="P47" s="19">
        <v>46</v>
      </c>
      <c r="Q47" s="19">
        <v>30</v>
      </c>
      <c r="R47" s="19">
        <v>3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20"/>
    </row>
    <row r="48" spans="1:95" x14ac:dyDescent="0.2">
      <c r="A48" t="s">
        <v>52</v>
      </c>
      <c r="B48" s="19">
        <v>39930</v>
      </c>
      <c r="C48" s="19">
        <v>26224</v>
      </c>
      <c r="D48" s="19">
        <v>1776</v>
      </c>
      <c r="E48" s="19">
        <v>168</v>
      </c>
      <c r="F48" s="19">
        <v>7</v>
      </c>
      <c r="G48" s="19">
        <v>9118</v>
      </c>
      <c r="H48" s="19">
        <v>706</v>
      </c>
      <c r="I48" s="19">
        <v>259697</v>
      </c>
      <c r="J48" s="19">
        <v>3830</v>
      </c>
      <c r="K48" s="19">
        <v>3236377</v>
      </c>
      <c r="L48" s="19">
        <v>37130</v>
      </c>
      <c r="M48" s="19">
        <v>260738</v>
      </c>
      <c r="N48" s="19">
        <v>2920</v>
      </c>
      <c r="O48" s="19">
        <v>7768</v>
      </c>
      <c r="P48" s="19">
        <v>255</v>
      </c>
      <c r="Q48" s="19">
        <v>768</v>
      </c>
      <c r="R48" s="19">
        <v>16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20"/>
    </row>
    <row r="49" spans="1:95" x14ac:dyDescent="0.2">
      <c r="A49" t="s">
        <v>53</v>
      </c>
      <c r="B49" s="19">
        <v>33336</v>
      </c>
      <c r="C49" s="19">
        <v>220300</v>
      </c>
      <c r="D49" s="19">
        <v>15147</v>
      </c>
      <c r="E49" s="19">
        <v>87</v>
      </c>
      <c r="F49" s="19">
        <v>5</v>
      </c>
      <c r="G49" s="19">
        <v>23244</v>
      </c>
      <c r="H49" s="19">
        <v>2180</v>
      </c>
      <c r="I49" s="19">
        <v>160878</v>
      </c>
      <c r="J49" s="19">
        <v>7501</v>
      </c>
      <c r="K49" s="19">
        <v>1402831</v>
      </c>
      <c r="L49" s="19">
        <v>24252</v>
      </c>
      <c r="M49" s="19">
        <v>41776</v>
      </c>
      <c r="N49" s="19">
        <v>2125</v>
      </c>
      <c r="O49" s="19">
        <v>14046</v>
      </c>
      <c r="P49" s="19">
        <v>518</v>
      </c>
      <c r="Q49" s="19">
        <v>696</v>
      </c>
      <c r="R49" s="19">
        <v>10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20"/>
    </row>
    <row r="50" spans="1:95" x14ac:dyDescent="0.2">
      <c r="A50" t="s">
        <v>50</v>
      </c>
      <c r="B50" s="19">
        <v>40982</v>
      </c>
      <c r="C50" s="19">
        <v>70590</v>
      </c>
      <c r="D50" s="19">
        <v>3928</v>
      </c>
      <c r="E50" s="19">
        <v>1484</v>
      </c>
      <c r="F50" s="19">
        <v>50</v>
      </c>
      <c r="G50" s="19">
        <v>7781</v>
      </c>
      <c r="H50" s="19">
        <v>626</v>
      </c>
      <c r="I50" s="19">
        <v>198000</v>
      </c>
      <c r="J50" s="19">
        <v>1848</v>
      </c>
      <c r="K50" s="19">
        <v>9981662</v>
      </c>
      <c r="L50" s="19">
        <v>37433</v>
      </c>
      <c r="M50" s="19">
        <v>695644</v>
      </c>
      <c r="N50" s="19">
        <v>3587</v>
      </c>
      <c r="O50" s="19">
        <v>28274</v>
      </c>
      <c r="P50" s="19">
        <v>847</v>
      </c>
      <c r="Q50" s="19">
        <v>4950</v>
      </c>
      <c r="R50" s="19">
        <v>130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20"/>
    </row>
    <row r="51" spans="1:95" x14ac:dyDescent="0.2">
      <c r="A51" t="s">
        <v>56</v>
      </c>
      <c r="B51" s="19">
        <v>28444</v>
      </c>
      <c r="C51" s="19">
        <v>13025</v>
      </c>
      <c r="D51" s="19">
        <v>973</v>
      </c>
      <c r="E51" s="19">
        <v>466</v>
      </c>
      <c r="F51" s="19">
        <v>17</v>
      </c>
      <c r="G51" s="19">
        <v>7810</v>
      </c>
      <c r="H51" s="19">
        <v>519</v>
      </c>
      <c r="I51" s="19">
        <v>62002</v>
      </c>
      <c r="J51" s="19">
        <v>1297</v>
      </c>
      <c r="K51" s="19">
        <v>4266626</v>
      </c>
      <c r="L51" s="19">
        <v>26842</v>
      </c>
      <c r="M51" s="19">
        <v>868162</v>
      </c>
      <c r="N51" s="19">
        <v>2633</v>
      </c>
      <c r="O51" s="19">
        <v>6409</v>
      </c>
      <c r="P51" s="19">
        <v>227</v>
      </c>
      <c r="Q51" s="19">
        <v>974</v>
      </c>
      <c r="R51" s="19">
        <v>23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20"/>
    </row>
    <row r="52" spans="1:95" x14ac:dyDescent="0.2">
      <c r="A52" t="s">
        <v>55</v>
      </c>
      <c r="B52" s="19">
        <v>49114</v>
      </c>
      <c r="C52" s="19">
        <v>60056</v>
      </c>
      <c r="D52" s="19">
        <v>5993</v>
      </c>
      <c r="E52" s="19">
        <v>168</v>
      </c>
      <c r="F52" s="19">
        <v>15</v>
      </c>
      <c r="G52" s="19">
        <v>25877</v>
      </c>
      <c r="H52" s="19">
        <v>2813</v>
      </c>
      <c r="I52" s="19">
        <v>152684</v>
      </c>
      <c r="J52" s="19">
        <v>4046</v>
      </c>
      <c r="K52" s="19">
        <v>3677818</v>
      </c>
      <c r="L52" s="19">
        <v>43877</v>
      </c>
      <c r="M52" s="19">
        <v>746390</v>
      </c>
      <c r="N52" s="19">
        <v>3504</v>
      </c>
      <c r="O52" s="19">
        <v>13451</v>
      </c>
      <c r="P52" s="19">
        <v>401</v>
      </c>
      <c r="Q52" s="19">
        <v>1084</v>
      </c>
      <c r="R52" s="19">
        <v>38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20"/>
    </row>
    <row r="53" spans="1:95" x14ac:dyDescent="0.2">
      <c r="A53" t="s">
        <v>57</v>
      </c>
      <c r="B53" s="19">
        <v>51804</v>
      </c>
      <c r="C53" s="19">
        <v>66254</v>
      </c>
      <c r="D53" s="19">
        <v>5053</v>
      </c>
      <c r="E53" s="19">
        <v>2350</v>
      </c>
      <c r="F53" s="19">
        <v>72</v>
      </c>
      <c r="G53" s="19">
        <v>7164</v>
      </c>
      <c r="H53" s="19">
        <v>712</v>
      </c>
      <c r="I53" s="19">
        <v>246449</v>
      </c>
      <c r="J53" s="19">
        <v>2063</v>
      </c>
      <c r="K53" s="19">
        <v>8868729</v>
      </c>
      <c r="L53" s="19">
        <v>49157</v>
      </c>
      <c r="M53" s="19">
        <v>926690</v>
      </c>
      <c r="N53" s="19">
        <v>3689</v>
      </c>
      <c r="O53" s="19">
        <v>37891</v>
      </c>
      <c r="P53" s="19">
        <v>1130</v>
      </c>
      <c r="Q53" s="19">
        <v>4830</v>
      </c>
      <c r="R53" s="19">
        <v>148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20"/>
    </row>
    <row r="54" spans="1:95" x14ac:dyDescent="0.2">
      <c r="A54" t="s">
        <v>54</v>
      </c>
      <c r="B54" s="19">
        <v>35789</v>
      </c>
      <c r="C54" s="19">
        <v>103926</v>
      </c>
      <c r="D54" s="19">
        <v>8601</v>
      </c>
      <c r="E54" s="19">
        <v>2693</v>
      </c>
      <c r="F54" s="19">
        <v>106</v>
      </c>
      <c r="G54" s="19">
        <v>8397</v>
      </c>
      <c r="H54" s="19">
        <v>854</v>
      </c>
      <c r="I54" s="19">
        <v>74216</v>
      </c>
      <c r="J54" s="19">
        <v>2827</v>
      </c>
      <c r="K54" s="19">
        <v>1424472</v>
      </c>
      <c r="L54" s="19">
        <v>31396</v>
      </c>
      <c r="M54" s="19">
        <v>210017</v>
      </c>
      <c r="N54" s="19">
        <v>1457</v>
      </c>
      <c r="O54" s="19">
        <v>8040</v>
      </c>
      <c r="P54" s="19">
        <v>237</v>
      </c>
      <c r="Q54" s="19">
        <v>842</v>
      </c>
      <c r="R54" s="19">
        <v>30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20"/>
    </row>
    <row r="55" spans="1:95" x14ac:dyDescent="0.2">
      <c r="A55" t="s">
        <v>49</v>
      </c>
      <c r="B55" s="19">
        <v>31898</v>
      </c>
      <c r="C55" s="19">
        <v>44493</v>
      </c>
      <c r="D55" s="19">
        <v>3488</v>
      </c>
      <c r="E55" s="19">
        <v>0</v>
      </c>
      <c r="F55" s="19">
        <v>0</v>
      </c>
      <c r="G55" s="19">
        <v>23444</v>
      </c>
      <c r="H55" s="19">
        <v>1918</v>
      </c>
      <c r="I55" s="19">
        <v>64671</v>
      </c>
      <c r="J55" s="19">
        <v>1565</v>
      </c>
      <c r="K55" s="19">
        <v>4214560</v>
      </c>
      <c r="L55" s="19">
        <v>30342</v>
      </c>
      <c r="M55" s="19">
        <v>135045</v>
      </c>
      <c r="N55" s="19">
        <v>700</v>
      </c>
      <c r="O55" s="19">
        <v>1572</v>
      </c>
      <c r="P55" s="19">
        <v>60</v>
      </c>
      <c r="Q55" s="19">
        <v>158</v>
      </c>
      <c r="R55" s="19">
        <v>6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20"/>
    </row>
    <row r="56" spans="1:95" x14ac:dyDescent="0.2">
      <c r="A56" t="s">
        <v>51</v>
      </c>
      <c r="B56" s="19">
        <v>24132</v>
      </c>
      <c r="C56" s="19">
        <v>12647</v>
      </c>
      <c r="D56" s="19">
        <v>953</v>
      </c>
      <c r="E56" s="19">
        <v>99</v>
      </c>
      <c r="F56" s="19">
        <v>4</v>
      </c>
      <c r="G56" s="19">
        <v>26997</v>
      </c>
      <c r="H56" s="19">
        <v>2499</v>
      </c>
      <c r="I56" s="19">
        <v>78796</v>
      </c>
      <c r="J56" s="19">
        <v>1358</v>
      </c>
      <c r="K56" s="19">
        <v>2589415</v>
      </c>
      <c r="L56" s="19">
        <v>21964</v>
      </c>
      <c r="M56" s="19">
        <v>305747</v>
      </c>
      <c r="N56" s="19">
        <v>3238</v>
      </c>
      <c r="O56" s="19">
        <v>12352</v>
      </c>
      <c r="P56" s="19">
        <v>407</v>
      </c>
      <c r="Q56" s="19">
        <v>1310</v>
      </c>
      <c r="R56" s="19">
        <v>38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20"/>
    </row>
    <row r="57" spans="1:95" x14ac:dyDescent="0.2">
      <c r="A57" t="s">
        <v>42</v>
      </c>
      <c r="B57" s="19">
        <v>34833</v>
      </c>
      <c r="C57" s="19">
        <v>281570</v>
      </c>
      <c r="D57" s="19">
        <v>12689</v>
      </c>
      <c r="E57" s="19">
        <v>33458</v>
      </c>
      <c r="F57" s="19">
        <v>1172</v>
      </c>
      <c r="G57" s="19">
        <v>10439</v>
      </c>
      <c r="H57" s="19">
        <v>788</v>
      </c>
      <c r="I57" s="19">
        <v>432062</v>
      </c>
      <c r="J57" s="19">
        <v>2463</v>
      </c>
      <c r="K57" s="19">
        <v>34813964</v>
      </c>
      <c r="L57" s="19">
        <v>25861</v>
      </c>
      <c r="M57" s="19">
        <v>722832</v>
      </c>
      <c r="N57" s="19">
        <v>1991</v>
      </c>
      <c r="O57" s="19">
        <v>91774</v>
      </c>
      <c r="P57" s="19">
        <v>2589</v>
      </c>
      <c r="Q57" s="19">
        <v>28174</v>
      </c>
      <c r="R57" s="19">
        <v>363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20"/>
    </row>
    <row r="58" spans="1:95" x14ac:dyDescent="0.2">
      <c r="A58" t="s">
        <v>44</v>
      </c>
      <c r="B58" s="19">
        <v>14672</v>
      </c>
      <c r="C58" s="19">
        <v>45095</v>
      </c>
      <c r="D58" s="19">
        <v>2218</v>
      </c>
      <c r="E58" s="19">
        <v>29358</v>
      </c>
      <c r="F58" s="19">
        <v>857</v>
      </c>
      <c r="G58" s="19">
        <v>415</v>
      </c>
      <c r="H58" s="19">
        <v>85</v>
      </c>
      <c r="I58" s="19">
        <v>359709</v>
      </c>
      <c r="J58" s="19">
        <v>654</v>
      </c>
      <c r="K58" s="19">
        <v>7441566</v>
      </c>
      <c r="L58" s="19">
        <v>11731</v>
      </c>
      <c r="M58" s="19">
        <v>1938903</v>
      </c>
      <c r="N58" s="19">
        <v>1347</v>
      </c>
      <c r="O58" s="19">
        <v>13860</v>
      </c>
      <c r="P58" s="19">
        <v>282</v>
      </c>
      <c r="Q58" s="19">
        <v>2798</v>
      </c>
      <c r="R58" s="19">
        <v>66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20"/>
    </row>
    <row r="59" spans="1:95" x14ac:dyDescent="0.2">
      <c r="A59" t="s">
        <v>48</v>
      </c>
      <c r="B59" s="19">
        <v>22083</v>
      </c>
      <c r="C59" s="19">
        <v>149960</v>
      </c>
      <c r="D59" s="19">
        <v>12405</v>
      </c>
      <c r="E59" s="19">
        <v>41807</v>
      </c>
      <c r="F59" s="19">
        <v>1088</v>
      </c>
      <c r="G59" s="19">
        <v>559</v>
      </c>
      <c r="H59" s="19">
        <v>109</v>
      </c>
      <c r="I59" s="19">
        <v>150023</v>
      </c>
      <c r="J59" s="19">
        <v>1953</v>
      </c>
      <c r="K59" s="19">
        <v>2016859</v>
      </c>
      <c r="L59" s="19">
        <v>14020</v>
      </c>
      <c r="M59" s="19">
        <v>65125</v>
      </c>
      <c r="N59" s="19">
        <v>1050</v>
      </c>
      <c r="O59" s="19">
        <v>43937</v>
      </c>
      <c r="P59" s="19">
        <v>1097</v>
      </c>
      <c r="Q59" s="19">
        <v>925</v>
      </c>
      <c r="R59" s="19">
        <v>28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20"/>
    </row>
    <row r="60" spans="1:95" x14ac:dyDescent="0.2">
      <c r="A60" t="s">
        <v>47</v>
      </c>
      <c r="B60" s="19">
        <v>18248</v>
      </c>
      <c r="C60" s="19">
        <v>213377</v>
      </c>
      <c r="D60" s="19">
        <v>12302</v>
      </c>
      <c r="E60" s="19">
        <v>13767</v>
      </c>
      <c r="F60" s="19">
        <v>362</v>
      </c>
      <c r="G60" s="19">
        <v>835</v>
      </c>
      <c r="H60" s="19">
        <v>102</v>
      </c>
      <c r="I60" s="19">
        <v>127131</v>
      </c>
      <c r="J60" s="19">
        <v>1290</v>
      </c>
      <c r="K60" s="19">
        <v>2215713</v>
      </c>
      <c r="L60" s="19">
        <v>10667</v>
      </c>
      <c r="M60" s="19">
        <v>506604</v>
      </c>
      <c r="N60" s="19">
        <v>1155</v>
      </c>
      <c r="O60" s="19">
        <v>34320</v>
      </c>
      <c r="P60" s="19">
        <v>761</v>
      </c>
      <c r="Q60" s="19">
        <v>1209</v>
      </c>
      <c r="R60" s="19">
        <v>34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20"/>
    </row>
    <row r="61" spans="1:95" x14ac:dyDescent="0.2">
      <c r="A61" t="s">
        <v>41</v>
      </c>
      <c r="B61" s="19">
        <v>24203</v>
      </c>
      <c r="C61" s="19">
        <v>100152</v>
      </c>
      <c r="D61" s="19">
        <v>8612</v>
      </c>
      <c r="E61" s="19">
        <v>47317</v>
      </c>
      <c r="F61" s="19">
        <v>2308</v>
      </c>
      <c r="G61" s="19">
        <v>1028</v>
      </c>
      <c r="H61" s="19">
        <v>100</v>
      </c>
      <c r="I61" s="19">
        <v>2136805</v>
      </c>
      <c r="J61" s="19">
        <v>1436</v>
      </c>
      <c r="K61" s="19">
        <v>12374939</v>
      </c>
      <c r="L61" s="19">
        <v>17337</v>
      </c>
      <c r="M61" s="19">
        <v>683207</v>
      </c>
      <c r="N61" s="19">
        <v>1105</v>
      </c>
      <c r="O61" s="19">
        <v>21862</v>
      </c>
      <c r="P61" s="19">
        <v>775</v>
      </c>
      <c r="Q61" s="19">
        <v>1412</v>
      </c>
      <c r="R61" s="19">
        <v>55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20"/>
    </row>
    <row r="62" spans="1:95" x14ac:dyDescent="0.2">
      <c r="A62" t="s">
        <v>46</v>
      </c>
      <c r="B62" s="19">
        <v>2584</v>
      </c>
      <c r="C62" s="19">
        <v>918</v>
      </c>
      <c r="D62" s="19">
        <v>74</v>
      </c>
      <c r="E62" s="19">
        <v>0</v>
      </c>
      <c r="F62" s="19">
        <v>0</v>
      </c>
      <c r="G62" s="19">
        <v>13</v>
      </c>
      <c r="H62" s="19">
        <v>5</v>
      </c>
      <c r="I62" s="19">
        <v>1740</v>
      </c>
      <c r="J62" s="19">
        <v>9</v>
      </c>
      <c r="K62" s="19">
        <v>85149</v>
      </c>
      <c r="L62" s="19">
        <v>2072</v>
      </c>
      <c r="M62" s="19">
        <v>5430</v>
      </c>
      <c r="N62" s="19">
        <v>282</v>
      </c>
      <c r="O62" s="19">
        <v>270</v>
      </c>
      <c r="P62" s="19">
        <v>17</v>
      </c>
      <c r="Q62" s="19">
        <v>42</v>
      </c>
      <c r="R62" s="19">
        <v>5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20"/>
    </row>
    <row r="63" spans="1:95" x14ac:dyDescent="0.2">
      <c r="A63" t="s">
        <v>45</v>
      </c>
      <c r="B63" s="19">
        <v>2934</v>
      </c>
      <c r="C63" s="19">
        <v>354</v>
      </c>
      <c r="D63" s="19">
        <v>31</v>
      </c>
      <c r="E63" s="19">
        <v>0</v>
      </c>
      <c r="F63" s="19">
        <v>0</v>
      </c>
      <c r="G63" s="19">
        <v>13</v>
      </c>
      <c r="H63" s="19">
        <v>2</v>
      </c>
      <c r="I63" s="19">
        <v>135</v>
      </c>
      <c r="J63" s="19">
        <v>3</v>
      </c>
      <c r="K63" s="19">
        <v>160491</v>
      </c>
      <c r="L63" s="19">
        <v>2616</v>
      </c>
      <c r="M63" s="19">
        <v>11504</v>
      </c>
      <c r="N63" s="19">
        <v>270</v>
      </c>
      <c r="O63" s="19">
        <v>421</v>
      </c>
      <c r="P63" s="19">
        <v>27</v>
      </c>
      <c r="Q63" s="19">
        <v>1</v>
      </c>
      <c r="R63" s="19">
        <v>1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20"/>
    </row>
    <row r="64" spans="1:95" x14ac:dyDescent="0.2">
      <c r="A64" t="s">
        <v>43</v>
      </c>
      <c r="B64" s="19">
        <v>32614</v>
      </c>
      <c r="C64" s="19">
        <v>168851</v>
      </c>
      <c r="D64" s="19">
        <v>7079</v>
      </c>
      <c r="E64" s="19">
        <v>1014</v>
      </c>
      <c r="F64" s="19">
        <v>26</v>
      </c>
      <c r="G64" s="19">
        <v>4114</v>
      </c>
      <c r="H64" s="19">
        <v>447</v>
      </c>
      <c r="I64" s="19">
        <v>588320</v>
      </c>
      <c r="J64" s="19">
        <v>2542</v>
      </c>
      <c r="K64" s="19">
        <v>15956568</v>
      </c>
      <c r="L64" s="19">
        <v>26168</v>
      </c>
      <c r="M64" s="19">
        <v>3533472</v>
      </c>
      <c r="N64" s="19">
        <v>3936</v>
      </c>
      <c r="O64" s="19">
        <v>38494</v>
      </c>
      <c r="P64" s="19">
        <v>1240</v>
      </c>
      <c r="Q64" s="19">
        <v>4970</v>
      </c>
      <c r="R64" s="19">
        <v>129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20"/>
    </row>
    <row r="65" spans="1:95" x14ac:dyDescent="0.2">
      <c r="A65" t="s">
        <v>33</v>
      </c>
      <c r="B65" s="19">
        <v>16570</v>
      </c>
      <c r="C65" s="19">
        <v>56508</v>
      </c>
      <c r="D65" s="19">
        <v>7209</v>
      </c>
      <c r="E65" s="19">
        <v>0</v>
      </c>
      <c r="F65" s="19">
        <v>0</v>
      </c>
      <c r="G65" s="19">
        <v>732</v>
      </c>
      <c r="H65" s="19">
        <v>134</v>
      </c>
      <c r="I65" s="19">
        <v>89014</v>
      </c>
      <c r="J65" s="19">
        <v>689</v>
      </c>
      <c r="K65" s="19">
        <v>2443329</v>
      </c>
      <c r="L65" s="19">
        <v>12214</v>
      </c>
      <c r="M65" s="19">
        <v>49937</v>
      </c>
      <c r="N65" s="19">
        <v>1798</v>
      </c>
      <c r="O65" s="19">
        <v>32525</v>
      </c>
      <c r="P65" s="19">
        <v>1650</v>
      </c>
      <c r="Q65" s="19">
        <v>212</v>
      </c>
      <c r="R65" s="19">
        <v>27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20"/>
    </row>
    <row r="66" spans="1:95" x14ac:dyDescent="0.2">
      <c r="A66" t="s">
        <v>38</v>
      </c>
      <c r="B66" s="19">
        <v>25459</v>
      </c>
      <c r="C66" s="19">
        <v>45065</v>
      </c>
      <c r="D66" s="19">
        <v>7133</v>
      </c>
      <c r="E66" s="19">
        <v>1138</v>
      </c>
      <c r="F66" s="19">
        <v>31</v>
      </c>
      <c r="G66" s="19">
        <v>623</v>
      </c>
      <c r="H66" s="19">
        <v>128</v>
      </c>
      <c r="I66" s="19">
        <v>99375</v>
      </c>
      <c r="J66" s="19">
        <v>2599</v>
      </c>
      <c r="K66" s="19">
        <v>1955833</v>
      </c>
      <c r="L66" s="19">
        <v>21840</v>
      </c>
      <c r="M66" s="19">
        <v>62573</v>
      </c>
      <c r="N66" s="19">
        <v>1388</v>
      </c>
      <c r="O66" s="19">
        <v>7102</v>
      </c>
      <c r="P66" s="19">
        <v>293</v>
      </c>
      <c r="Q66" s="19">
        <v>117</v>
      </c>
      <c r="R66" s="19">
        <v>11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20"/>
    </row>
    <row r="67" spans="1:95" x14ac:dyDescent="0.2">
      <c r="A67" t="s">
        <v>39</v>
      </c>
      <c r="B67" s="19">
        <v>30335</v>
      </c>
      <c r="C67" s="19">
        <v>94171</v>
      </c>
      <c r="D67" s="19">
        <v>14231</v>
      </c>
      <c r="E67" s="19">
        <v>20</v>
      </c>
      <c r="F67" s="19">
        <v>7</v>
      </c>
      <c r="G67" s="19">
        <v>501</v>
      </c>
      <c r="H67" s="19">
        <v>118</v>
      </c>
      <c r="I67" s="19">
        <v>85410</v>
      </c>
      <c r="J67" s="19">
        <v>942</v>
      </c>
      <c r="K67" s="19">
        <v>2534160</v>
      </c>
      <c r="L67" s="19">
        <v>23615</v>
      </c>
      <c r="M67" s="19">
        <v>110363</v>
      </c>
      <c r="N67" s="19">
        <v>2353</v>
      </c>
      <c r="O67" s="19">
        <v>17590</v>
      </c>
      <c r="P67" s="19">
        <v>1301</v>
      </c>
      <c r="Q67" s="19">
        <v>122</v>
      </c>
      <c r="R67" s="19">
        <v>21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20"/>
    </row>
    <row r="68" spans="1:95" x14ac:dyDescent="0.2">
      <c r="A68" t="s">
        <v>32</v>
      </c>
      <c r="B68" s="19">
        <v>100528</v>
      </c>
      <c r="C68" s="19">
        <v>219614</v>
      </c>
      <c r="D68" s="19">
        <v>41272</v>
      </c>
      <c r="E68" s="19">
        <v>125</v>
      </c>
      <c r="F68" s="19">
        <v>11</v>
      </c>
      <c r="G68" s="19">
        <v>2415</v>
      </c>
      <c r="H68" s="19">
        <v>236</v>
      </c>
      <c r="I68" s="19">
        <v>364945</v>
      </c>
      <c r="J68" s="19">
        <v>6004</v>
      </c>
      <c r="K68" s="19">
        <v>6724411</v>
      </c>
      <c r="L68" s="19">
        <v>77396</v>
      </c>
      <c r="M68" s="19">
        <v>670764</v>
      </c>
      <c r="N68" s="19">
        <v>12707</v>
      </c>
      <c r="O68" s="19">
        <v>48916</v>
      </c>
      <c r="P68" s="19">
        <v>2313</v>
      </c>
      <c r="Q68" s="19">
        <v>693</v>
      </c>
      <c r="R68" s="19">
        <v>51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20"/>
    </row>
    <row r="69" spans="1:95" x14ac:dyDescent="0.2">
      <c r="A69" t="s">
        <v>34</v>
      </c>
      <c r="B69" s="19">
        <v>10343</v>
      </c>
      <c r="C69" s="19">
        <v>9127</v>
      </c>
      <c r="D69" s="19">
        <v>1228</v>
      </c>
      <c r="E69" s="19">
        <v>26</v>
      </c>
      <c r="F69" s="19">
        <v>2</v>
      </c>
      <c r="G69" s="19">
        <v>2760</v>
      </c>
      <c r="H69" s="19">
        <v>240</v>
      </c>
      <c r="I69" s="19">
        <v>42922</v>
      </c>
      <c r="J69" s="19">
        <v>276</v>
      </c>
      <c r="K69" s="19">
        <v>1655434</v>
      </c>
      <c r="L69" s="19">
        <v>9272</v>
      </c>
      <c r="M69" s="19">
        <v>31924</v>
      </c>
      <c r="N69" s="19">
        <v>1175</v>
      </c>
      <c r="O69" s="19">
        <v>12764</v>
      </c>
      <c r="P69" s="19">
        <v>603</v>
      </c>
      <c r="Q69" s="19">
        <v>135</v>
      </c>
      <c r="R69" s="19">
        <v>20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20"/>
    </row>
    <row r="70" spans="1:95" x14ac:dyDescent="0.2">
      <c r="A70" t="s">
        <v>40</v>
      </c>
      <c r="B70" s="19">
        <v>60786</v>
      </c>
      <c r="C70" s="19">
        <v>162239</v>
      </c>
      <c r="D70" s="19">
        <v>31452</v>
      </c>
      <c r="E70" s="19">
        <v>4570</v>
      </c>
      <c r="F70" s="19">
        <v>156</v>
      </c>
      <c r="G70" s="19">
        <v>4220</v>
      </c>
      <c r="H70" s="19">
        <v>376</v>
      </c>
      <c r="I70" s="19">
        <v>502832</v>
      </c>
      <c r="J70" s="19">
        <v>5604</v>
      </c>
      <c r="K70" s="19">
        <v>9796902</v>
      </c>
      <c r="L70" s="19">
        <v>48942</v>
      </c>
      <c r="M70" s="19">
        <v>605590</v>
      </c>
      <c r="N70" s="19">
        <v>9942</v>
      </c>
      <c r="O70" s="19">
        <v>25526</v>
      </c>
      <c r="P70" s="19">
        <v>1740</v>
      </c>
      <c r="Q70" s="19">
        <v>260</v>
      </c>
      <c r="R70" s="19">
        <v>36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20"/>
    </row>
    <row r="71" spans="1:95" x14ac:dyDescent="0.2">
      <c r="A71" t="s">
        <v>35</v>
      </c>
      <c r="B71" s="19">
        <v>3110</v>
      </c>
      <c r="C71" s="19">
        <v>2296</v>
      </c>
      <c r="D71" s="19">
        <v>284</v>
      </c>
      <c r="E71" s="19">
        <v>0</v>
      </c>
      <c r="F71" s="19">
        <v>0</v>
      </c>
      <c r="G71" s="19">
        <v>757</v>
      </c>
      <c r="H71" s="19">
        <v>97</v>
      </c>
      <c r="I71" s="19">
        <v>8712</v>
      </c>
      <c r="J71" s="19">
        <v>50</v>
      </c>
      <c r="K71" s="19">
        <v>273076</v>
      </c>
      <c r="L71" s="19">
        <v>2632</v>
      </c>
      <c r="M71" s="19">
        <v>22471</v>
      </c>
      <c r="N71" s="19">
        <v>457</v>
      </c>
      <c r="O71" s="19">
        <v>2353</v>
      </c>
      <c r="P71" s="19">
        <v>90</v>
      </c>
      <c r="Q71" s="19">
        <v>105</v>
      </c>
      <c r="R71" s="19">
        <v>8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20"/>
    </row>
    <row r="72" spans="1:95" x14ac:dyDescent="0.2">
      <c r="A72" t="s">
        <v>37</v>
      </c>
      <c r="B72" s="19">
        <v>7193</v>
      </c>
      <c r="C72" s="19">
        <v>9977</v>
      </c>
      <c r="D72" s="19">
        <v>1185</v>
      </c>
      <c r="E72" s="19">
        <v>7</v>
      </c>
      <c r="F72" s="19">
        <v>2</v>
      </c>
      <c r="G72" s="19">
        <v>1577</v>
      </c>
      <c r="H72" s="19">
        <v>173</v>
      </c>
      <c r="I72" s="19">
        <v>10136</v>
      </c>
      <c r="J72" s="19">
        <v>306</v>
      </c>
      <c r="K72" s="19">
        <v>443123</v>
      </c>
      <c r="L72" s="19">
        <v>6458</v>
      </c>
      <c r="M72" s="19">
        <v>18806</v>
      </c>
      <c r="N72" s="19">
        <v>696</v>
      </c>
      <c r="O72" s="19">
        <v>8096</v>
      </c>
      <c r="P72" s="19">
        <v>472</v>
      </c>
      <c r="Q72" s="19">
        <v>81</v>
      </c>
      <c r="R72" s="19">
        <v>8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20"/>
    </row>
    <row r="73" spans="1:95" x14ac:dyDescent="0.2">
      <c r="A73" t="s">
        <v>36</v>
      </c>
      <c r="B73" s="19">
        <v>56349</v>
      </c>
      <c r="C73" s="19">
        <v>80444</v>
      </c>
      <c r="D73" s="19">
        <v>14011</v>
      </c>
      <c r="E73" s="19">
        <v>0</v>
      </c>
      <c r="F73" s="19">
        <v>0</v>
      </c>
      <c r="G73" s="19">
        <v>3903</v>
      </c>
      <c r="H73" s="19">
        <v>419</v>
      </c>
      <c r="I73" s="19">
        <v>227904</v>
      </c>
      <c r="J73" s="19">
        <v>3534</v>
      </c>
      <c r="K73" s="19">
        <v>4401271</v>
      </c>
      <c r="L73" s="19">
        <v>49470</v>
      </c>
      <c r="M73" s="19">
        <v>395450</v>
      </c>
      <c r="N73" s="19">
        <v>5670</v>
      </c>
      <c r="O73" s="19">
        <v>15166</v>
      </c>
      <c r="P73" s="19">
        <v>763</v>
      </c>
      <c r="Q73" s="19">
        <v>443</v>
      </c>
      <c r="R73" s="19">
        <v>30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20"/>
    </row>
    <row r="74" spans="1:95" x14ac:dyDescent="0.2">
      <c r="A74" t="s">
        <v>31</v>
      </c>
      <c r="B74" s="19">
        <v>55500</v>
      </c>
      <c r="C74" s="19">
        <v>100214</v>
      </c>
      <c r="D74" s="19">
        <v>23069</v>
      </c>
      <c r="E74" s="19">
        <v>17</v>
      </c>
      <c r="F74" s="19">
        <v>4</v>
      </c>
      <c r="G74" s="19">
        <v>2505</v>
      </c>
      <c r="H74" s="19">
        <v>501</v>
      </c>
      <c r="I74" s="19">
        <v>7098</v>
      </c>
      <c r="J74" s="19">
        <v>183</v>
      </c>
      <c r="K74" s="19">
        <v>1111024</v>
      </c>
      <c r="L74" s="19">
        <v>46471</v>
      </c>
      <c r="M74" s="19">
        <v>331151</v>
      </c>
      <c r="N74" s="19">
        <v>21488</v>
      </c>
      <c r="O74" s="19">
        <v>54288</v>
      </c>
      <c r="P74" s="19">
        <v>10471</v>
      </c>
      <c r="Q74" s="19">
        <v>3646</v>
      </c>
      <c r="R74" s="19">
        <v>614</v>
      </c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20"/>
    </row>
    <row r="75" spans="1:95" x14ac:dyDescent="0.2">
      <c r="A75" t="s">
        <v>29</v>
      </c>
      <c r="B75" s="19">
        <v>38615</v>
      </c>
      <c r="C75" s="19">
        <v>67760</v>
      </c>
      <c r="D75" s="19">
        <v>18169</v>
      </c>
      <c r="E75" s="19">
        <v>2</v>
      </c>
      <c r="F75" s="19">
        <v>1</v>
      </c>
      <c r="G75" s="19">
        <v>1700</v>
      </c>
      <c r="H75" s="19">
        <v>220</v>
      </c>
      <c r="I75" s="19">
        <v>3725</v>
      </c>
      <c r="J75" s="19">
        <v>178</v>
      </c>
      <c r="K75" s="19">
        <v>1050927</v>
      </c>
      <c r="L75" s="19">
        <v>32220</v>
      </c>
      <c r="M75" s="19">
        <v>300400</v>
      </c>
      <c r="N75" s="19">
        <v>15476</v>
      </c>
      <c r="O75" s="19">
        <v>50424</v>
      </c>
      <c r="P75" s="19">
        <v>9929</v>
      </c>
      <c r="Q75" s="19">
        <v>16688</v>
      </c>
      <c r="R75" s="19">
        <v>3645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20"/>
    </row>
    <row r="76" spans="1:95" x14ac:dyDescent="0.2">
      <c r="A76" t="s">
        <v>30</v>
      </c>
      <c r="B76" s="19">
        <v>45797</v>
      </c>
      <c r="C76" s="19">
        <v>56536</v>
      </c>
      <c r="D76" s="19">
        <v>17403</v>
      </c>
      <c r="E76" s="19">
        <v>15</v>
      </c>
      <c r="F76" s="19">
        <v>1</v>
      </c>
      <c r="G76" s="19">
        <v>1549</v>
      </c>
      <c r="H76" s="19">
        <v>328</v>
      </c>
      <c r="I76" s="19">
        <v>8108</v>
      </c>
      <c r="J76" s="19">
        <v>51</v>
      </c>
      <c r="K76" s="19">
        <v>966342</v>
      </c>
      <c r="L76" s="19">
        <v>38119</v>
      </c>
      <c r="M76" s="19">
        <v>267046</v>
      </c>
      <c r="N76" s="19">
        <v>17227</v>
      </c>
      <c r="O76" s="19">
        <v>68833</v>
      </c>
      <c r="P76" s="19">
        <v>13603</v>
      </c>
      <c r="Q76" s="19">
        <v>4204</v>
      </c>
      <c r="R76" s="19">
        <v>724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20"/>
    </row>
    <row r="77" spans="1:95" x14ac:dyDescent="0.2">
      <c r="A77" t="s">
        <v>27</v>
      </c>
      <c r="B77" s="19">
        <v>60379</v>
      </c>
      <c r="C77" s="19">
        <v>154501</v>
      </c>
      <c r="D77" s="19">
        <v>26691</v>
      </c>
      <c r="E77" s="19">
        <v>985</v>
      </c>
      <c r="F77" s="19">
        <v>15</v>
      </c>
      <c r="G77" s="19">
        <v>6227</v>
      </c>
      <c r="H77" s="19">
        <v>366</v>
      </c>
      <c r="I77" s="19">
        <v>193086</v>
      </c>
      <c r="J77" s="19">
        <v>1177</v>
      </c>
      <c r="K77" s="19">
        <v>5186007</v>
      </c>
      <c r="L77" s="19">
        <v>47280</v>
      </c>
      <c r="M77" s="19">
        <v>686362</v>
      </c>
      <c r="N77" s="19">
        <v>10536</v>
      </c>
      <c r="O77" s="19">
        <v>52437</v>
      </c>
      <c r="P77" s="19">
        <v>5810</v>
      </c>
      <c r="Q77" s="19">
        <v>1989</v>
      </c>
      <c r="R77" s="19">
        <v>221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20"/>
    </row>
    <row r="78" spans="1:95" x14ac:dyDescent="0.2">
      <c r="A78" t="s">
        <v>28</v>
      </c>
      <c r="B78" s="19">
        <v>23429</v>
      </c>
      <c r="C78" s="19">
        <v>36980</v>
      </c>
      <c r="D78" s="19">
        <v>7984</v>
      </c>
      <c r="E78" s="19">
        <v>20</v>
      </c>
      <c r="F78" s="19">
        <v>3</v>
      </c>
      <c r="G78" s="19">
        <v>176</v>
      </c>
      <c r="H78" s="19">
        <v>48</v>
      </c>
      <c r="I78" s="19">
        <v>13520</v>
      </c>
      <c r="J78" s="19">
        <v>115</v>
      </c>
      <c r="K78" s="19">
        <v>2024305</v>
      </c>
      <c r="L78" s="19">
        <v>19758</v>
      </c>
      <c r="M78" s="19">
        <v>112176</v>
      </c>
      <c r="N78" s="19">
        <v>6114</v>
      </c>
      <c r="O78" s="19">
        <v>32593</v>
      </c>
      <c r="P78" s="19">
        <v>5131</v>
      </c>
      <c r="Q78" s="19">
        <v>687</v>
      </c>
      <c r="R78" s="19">
        <v>96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438D-7519-48D1-BBCD-75A23C28758C}">
  <sheetPr>
    <pageSetUpPr fitToPage="1"/>
  </sheetPr>
  <dimension ref="A1:S97"/>
  <sheetViews>
    <sheetView tabSelected="1" view="pageBreakPreview" zoomScale="110" zoomScaleNormal="100" zoomScaleSheetLayoutView="110" workbookViewId="0"/>
  </sheetViews>
  <sheetFormatPr defaultColWidth="9" defaultRowHeight="18" x14ac:dyDescent="0.2"/>
  <cols>
    <col min="1" max="1" width="15.625" style="9" customWidth="1"/>
    <col min="2" max="2" width="9.625" style="9" customWidth="1"/>
    <col min="3" max="4" width="9.25" style="9" bestFit="1" customWidth="1"/>
    <col min="5" max="5" width="7.875" style="9" bestFit="1" customWidth="1"/>
    <col min="6" max="6" width="7" style="9" bestFit="1" customWidth="1"/>
    <col min="7" max="7" width="9.25" style="9" bestFit="1" customWidth="1"/>
    <col min="8" max="8" width="7.875" style="9" bestFit="1" customWidth="1"/>
    <col min="9" max="9" width="10.125" style="9" bestFit="1" customWidth="1"/>
    <col min="10" max="10" width="7.875" style="9" bestFit="1" customWidth="1"/>
    <col min="11" max="11" width="11" style="9" bestFit="1" customWidth="1"/>
    <col min="12" max="12" width="9.25" style="9" bestFit="1" customWidth="1"/>
    <col min="13" max="13" width="10.125" style="9" bestFit="1" customWidth="1"/>
    <col min="14" max="14" width="7.875" style="9" bestFit="1" customWidth="1"/>
    <col min="15" max="15" width="9.25" style="9" bestFit="1" customWidth="1"/>
    <col min="16" max="16" width="7" style="9" bestFit="1" customWidth="1"/>
    <col min="17" max="17" width="7.875" style="9" bestFit="1" customWidth="1"/>
    <col min="18" max="18" width="6.75" style="9" bestFit="1" customWidth="1"/>
    <col min="19" max="16384" width="9" style="9"/>
  </cols>
  <sheetData>
    <row r="1" spans="1:19" s="8" customFormat="1" ht="27.95" customHeight="1" x14ac:dyDescent="0.2">
      <c r="A1" s="6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9" ht="5.0999999999999996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9" ht="20.45" customHeight="1" x14ac:dyDescent="0.2">
      <c r="A3" s="22" t="s">
        <v>2</v>
      </c>
      <c r="B3" s="23" t="s">
        <v>105</v>
      </c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9" ht="20.45" customHeight="1" x14ac:dyDescent="0.2">
      <c r="A4" s="22"/>
      <c r="B4" s="24"/>
      <c r="C4" s="21" t="s">
        <v>3</v>
      </c>
      <c r="D4" s="21"/>
      <c r="E4" s="21" t="s">
        <v>4</v>
      </c>
      <c r="F4" s="21"/>
      <c r="G4" s="21" t="s">
        <v>5</v>
      </c>
      <c r="H4" s="21"/>
      <c r="I4" s="21" t="s">
        <v>6</v>
      </c>
      <c r="J4" s="21"/>
      <c r="K4" s="21" t="s">
        <v>7</v>
      </c>
      <c r="L4" s="21" t="s">
        <v>8</v>
      </c>
      <c r="M4" s="21" t="s">
        <v>8</v>
      </c>
      <c r="N4" s="21" t="s">
        <v>9</v>
      </c>
      <c r="O4" s="21" t="s">
        <v>9</v>
      </c>
      <c r="P4" s="21" t="s">
        <v>10</v>
      </c>
      <c r="Q4" s="21" t="s">
        <v>10</v>
      </c>
      <c r="R4" s="21"/>
    </row>
    <row r="5" spans="1:19" ht="20.45" customHeight="1" x14ac:dyDescent="0.2">
      <c r="A5" s="22"/>
      <c r="B5" s="24"/>
      <c r="C5" s="15" t="s">
        <v>104</v>
      </c>
      <c r="D5" s="16" t="s">
        <v>0</v>
      </c>
      <c r="E5" s="15" t="s">
        <v>104</v>
      </c>
      <c r="F5" s="16" t="s">
        <v>0</v>
      </c>
      <c r="G5" s="15" t="s">
        <v>104</v>
      </c>
      <c r="H5" s="16" t="s">
        <v>0</v>
      </c>
      <c r="I5" s="15" t="s">
        <v>104</v>
      </c>
      <c r="J5" s="16" t="s">
        <v>0</v>
      </c>
      <c r="K5" s="15" t="s">
        <v>104</v>
      </c>
      <c r="L5" s="16" t="s">
        <v>0</v>
      </c>
      <c r="M5" s="15" t="s">
        <v>104</v>
      </c>
      <c r="N5" s="16" t="s">
        <v>0</v>
      </c>
      <c r="O5" s="15" t="s">
        <v>104</v>
      </c>
      <c r="P5" s="16" t="s">
        <v>0</v>
      </c>
      <c r="Q5" s="15" t="s">
        <v>104</v>
      </c>
      <c r="R5" s="16" t="s">
        <v>0</v>
      </c>
    </row>
    <row r="6" spans="1:19" s="10" customFormat="1" ht="20.45" customHeight="1" x14ac:dyDescent="0.2">
      <c r="A6" s="22"/>
      <c r="B6" s="25"/>
      <c r="C6" s="17" t="s">
        <v>12</v>
      </c>
      <c r="D6" s="18" t="s">
        <v>11</v>
      </c>
      <c r="E6" s="17" t="s">
        <v>12</v>
      </c>
      <c r="F6" s="18" t="s">
        <v>11</v>
      </c>
      <c r="G6" s="17" t="s">
        <v>12</v>
      </c>
      <c r="H6" s="18" t="s">
        <v>11</v>
      </c>
      <c r="I6" s="17" t="s">
        <v>12</v>
      </c>
      <c r="J6" s="18" t="s">
        <v>11</v>
      </c>
      <c r="K6" s="17" t="s">
        <v>12</v>
      </c>
      <c r="L6" s="18" t="s">
        <v>11</v>
      </c>
      <c r="M6" s="17" t="s">
        <v>12</v>
      </c>
      <c r="N6" s="18" t="s">
        <v>11</v>
      </c>
      <c r="O6" s="17" t="s">
        <v>12</v>
      </c>
      <c r="P6" s="18" t="s">
        <v>11</v>
      </c>
      <c r="Q6" s="17" t="s">
        <v>12</v>
      </c>
      <c r="R6" s="18" t="s">
        <v>11</v>
      </c>
    </row>
    <row r="7" spans="1:19" ht="20.45" customHeight="1" x14ac:dyDescent="0.2">
      <c r="A7" s="14" t="s">
        <v>13</v>
      </c>
      <c r="B7" s="2">
        <f>B8+B18+B28+B37+B50+B59+B69+B78+B88</f>
        <v>3353649</v>
      </c>
      <c r="C7" s="2">
        <f>C8+C18+C28+C37+C50+C59+C69+C78+C88</f>
        <v>7582406</v>
      </c>
      <c r="D7" s="2">
        <f t="shared" ref="D7:R7" si="0">D8+D18+D28+D37+D50+D59+D69+D78+D88</f>
        <v>1142614</v>
      </c>
      <c r="E7" s="2">
        <f t="shared" si="0"/>
        <v>810518</v>
      </c>
      <c r="F7" s="2">
        <f t="shared" si="0"/>
        <v>24145</v>
      </c>
      <c r="G7" s="2">
        <f t="shared" si="0"/>
        <v>1521014</v>
      </c>
      <c r="H7" s="2">
        <f t="shared" si="0"/>
        <v>266753</v>
      </c>
      <c r="I7" s="2">
        <f t="shared" si="0"/>
        <v>13103887</v>
      </c>
      <c r="J7" s="2">
        <f t="shared" si="0"/>
        <v>189152</v>
      </c>
      <c r="K7" s="2">
        <f t="shared" si="0"/>
        <v>485694889</v>
      </c>
      <c r="L7" s="2">
        <f t="shared" si="0"/>
        <v>2783457</v>
      </c>
      <c r="M7" s="2">
        <f t="shared" si="0"/>
        <v>32947181</v>
      </c>
      <c r="N7" s="2">
        <f t="shared" si="0"/>
        <v>433033</v>
      </c>
      <c r="O7" s="2">
        <f t="shared" si="0"/>
        <v>1277148</v>
      </c>
      <c r="P7" s="2">
        <f t="shared" si="0"/>
        <v>84973</v>
      </c>
      <c r="Q7" s="2">
        <f t="shared" si="0"/>
        <v>112903</v>
      </c>
      <c r="R7" s="2">
        <f t="shared" si="0"/>
        <v>7933</v>
      </c>
    </row>
    <row r="8" spans="1:19" ht="20.45" customHeight="1" x14ac:dyDescent="0.2">
      <c r="A8" s="13" t="s">
        <v>14</v>
      </c>
      <c r="B8" s="1">
        <f>SUM(B9:B17)</f>
        <v>121996</v>
      </c>
      <c r="C8" s="1">
        <f>SUM(C9:C17)</f>
        <v>173465</v>
      </c>
      <c r="D8" s="1">
        <f t="shared" ref="D8:R8" si="1">SUM(D9:D17)</f>
        <v>12727</v>
      </c>
      <c r="E8" s="1">
        <f t="shared" si="1"/>
        <v>251151</v>
      </c>
      <c r="F8" s="1">
        <f t="shared" si="1"/>
        <v>7238</v>
      </c>
      <c r="G8" s="1">
        <f t="shared" si="1"/>
        <v>34167</v>
      </c>
      <c r="H8" s="1">
        <f t="shared" si="1"/>
        <v>2480</v>
      </c>
      <c r="I8" s="1">
        <f t="shared" si="1"/>
        <v>975263</v>
      </c>
      <c r="J8" s="1">
        <f t="shared" si="1"/>
        <v>4660</v>
      </c>
      <c r="K8" s="1">
        <f t="shared" si="1"/>
        <v>104752284</v>
      </c>
      <c r="L8" s="1">
        <f t="shared" si="1"/>
        <v>102000</v>
      </c>
      <c r="M8" s="1">
        <f t="shared" si="1"/>
        <v>5921156</v>
      </c>
      <c r="N8" s="1">
        <f t="shared" si="1"/>
        <v>14377</v>
      </c>
      <c r="O8" s="1">
        <f t="shared" si="1"/>
        <v>165572</v>
      </c>
      <c r="P8" s="1">
        <f t="shared" si="1"/>
        <v>5677</v>
      </c>
      <c r="Q8" s="1">
        <f t="shared" si="1"/>
        <v>12377</v>
      </c>
      <c r="R8" s="1">
        <f t="shared" si="1"/>
        <v>405</v>
      </c>
      <c r="S8" s="9" t="s">
        <v>106</v>
      </c>
    </row>
    <row r="9" spans="1:19" ht="20.45" customHeight="1" x14ac:dyDescent="0.2">
      <c r="A9" s="3" t="s">
        <v>95</v>
      </c>
      <c r="B9" s="3">
        <f>VLOOKUP($A$9:$A$93,data!$A$2:$R$78,2,FALSE)</f>
        <v>4855</v>
      </c>
      <c r="C9" s="3">
        <f>VLOOKUP($A$9:$A$93,data!$A$2:$R$78,3,FALSE)</f>
        <v>4050</v>
      </c>
      <c r="D9" s="3">
        <f>VLOOKUP($A$9:$A$93,data!$A$2:$R$78,4,FALSE)</f>
        <v>571</v>
      </c>
      <c r="E9" s="3">
        <f>VLOOKUP($A$9:$A$93,data!$A$2:$R$78,5,FALSE)</f>
        <v>123</v>
      </c>
      <c r="F9" s="3">
        <f>VLOOKUP($A$9:$A$93,data!$A$2:$R$78,6,FALSE)</f>
        <v>7</v>
      </c>
      <c r="G9" s="3">
        <f>VLOOKUP($A$9:$A$93,data!$A$2:$R$78,7,FALSE)</f>
        <v>276</v>
      </c>
      <c r="H9" s="3">
        <f>VLOOKUP($A$9:$A$93,data!$A$2:$R$78,8,FALSE)</f>
        <v>47</v>
      </c>
      <c r="I9" s="3">
        <f>VLOOKUP($A$9:$A$93,data!$A$2:$R$78,9,FALSE)</f>
        <v>2843</v>
      </c>
      <c r="J9" s="3">
        <f>VLOOKUP($A$9:$A$93,data!$A$2:$R$78,10,FALSE)</f>
        <v>6</v>
      </c>
      <c r="K9" s="3">
        <f>VLOOKUP($A$9:$A$93,data!$A$2:$R$78,11,FALSE)</f>
        <v>149432</v>
      </c>
      <c r="L9" s="3">
        <f>VLOOKUP($A$9:$A$93,data!$A$2:$R$78,12,FALSE)</f>
        <v>4046</v>
      </c>
      <c r="M9" s="3">
        <f>VLOOKUP($A$9:$A$93,data!$A$2:$R$78,13,FALSE)</f>
        <v>35274</v>
      </c>
      <c r="N9" s="3">
        <f>VLOOKUP($A$9:$A$93,data!$A$2:$R$78,14,FALSE)</f>
        <v>400</v>
      </c>
      <c r="O9" s="3">
        <f>VLOOKUP($A$9:$A$93,data!$A$2:$R$78,15,FALSE)</f>
        <v>9564</v>
      </c>
      <c r="P9" s="3">
        <f>VLOOKUP($A$9:$A$93,data!$A$2:$R$78,16,FALSE)</f>
        <v>477</v>
      </c>
      <c r="Q9" s="3">
        <f>VLOOKUP($A$9:$A$93,data!$A$2:$R$78,17,FALSE)</f>
        <v>1208</v>
      </c>
      <c r="R9" s="3">
        <f>VLOOKUP($A$9:$A$93,data!$A$2:$R$78,18,FALSE)</f>
        <v>79</v>
      </c>
    </row>
    <row r="10" spans="1:19" ht="20.45" customHeight="1" x14ac:dyDescent="0.2">
      <c r="A10" s="3" t="s">
        <v>96</v>
      </c>
      <c r="B10" s="3">
        <f>VLOOKUP($A$9:$A$93,data!$A$2:$R$78,2,FALSE)</f>
        <v>4138</v>
      </c>
      <c r="C10" s="3">
        <f>VLOOKUP($A$9:$A$93,data!$A$2:$R$78,3,FALSE)</f>
        <v>1934</v>
      </c>
      <c r="D10" s="3">
        <f>VLOOKUP($A$9:$A$93,data!$A$2:$R$78,4,FALSE)</f>
        <v>293</v>
      </c>
      <c r="E10" s="3">
        <f>VLOOKUP($A$9:$A$93,data!$A$2:$R$78,5,FALSE)</f>
        <v>0</v>
      </c>
      <c r="F10" s="3">
        <f>VLOOKUP($A$9:$A$93,data!$A$2:$R$78,6,FALSE)</f>
        <v>0</v>
      </c>
      <c r="G10" s="3">
        <f>VLOOKUP($A$9:$A$93,data!$A$2:$R$78,7,FALSE)</f>
        <v>164</v>
      </c>
      <c r="H10" s="3">
        <f>VLOOKUP($A$9:$A$93,data!$A$2:$R$78,8,FALSE)</f>
        <v>35</v>
      </c>
      <c r="I10" s="3">
        <f>VLOOKUP($A$9:$A$93,data!$A$2:$R$78,9,FALSE)</f>
        <v>0</v>
      </c>
      <c r="J10" s="3">
        <f>VLOOKUP($A$9:$A$93,data!$A$2:$R$78,10,FALSE)</f>
        <v>0</v>
      </c>
      <c r="K10" s="3">
        <f>VLOOKUP($A$9:$A$93,data!$A$2:$R$78,11,FALSE)</f>
        <v>134864</v>
      </c>
      <c r="L10" s="3">
        <f>VLOOKUP($A$9:$A$93,data!$A$2:$R$78,12,FALSE)</f>
        <v>3838</v>
      </c>
      <c r="M10" s="3">
        <f>VLOOKUP($A$9:$A$93,data!$A$2:$R$78,13,FALSE)</f>
        <v>142864</v>
      </c>
      <c r="N10" s="3">
        <f>VLOOKUP($A$9:$A$93,data!$A$2:$R$78,14,FALSE)</f>
        <v>459</v>
      </c>
      <c r="O10" s="3">
        <f>VLOOKUP($A$9:$A$93,data!$A$2:$R$78,15,FALSE)</f>
        <v>3450</v>
      </c>
      <c r="P10" s="3">
        <f>VLOOKUP($A$9:$A$93,data!$A$2:$R$78,16,FALSE)</f>
        <v>245</v>
      </c>
      <c r="Q10" s="3">
        <f>VLOOKUP($A$9:$A$93,data!$A$2:$R$78,17,FALSE)</f>
        <v>337</v>
      </c>
      <c r="R10" s="3">
        <f>VLOOKUP($A$9:$A$93,data!$A$2:$R$78,18,FALSE)</f>
        <v>25</v>
      </c>
    </row>
    <row r="11" spans="1:19" ht="20.45" customHeight="1" x14ac:dyDescent="0.2">
      <c r="A11" s="3" t="s">
        <v>97</v>
      </c>
      <c r="B11" s="3">
        <f>VLOOKUP($A$9:$A$93,data!$A$2:$R$78,2,FALSE)</f>
        <v>6685</v>
      </c>
      <c r="C11" s="3">
        <f>VLOOKUP($A$9:$A$93,data!$A$2:$R$78,3,FALSE)</f>
        <v>4517</v>
      </c>
      <c r="D11" s="3">
        <f>VLOOKUP($A$9:$A$93,data!$A$2:$R$78,4,FALSE)</f>
        <v>272</v>
      </c>
      <c r="E11" s="3">
        <f>VLOOKUP($A$9:$A$93,data!$A$2:$R$78,5,FALSE)</f>
        <v>77</v>
      </c>
      <c r="F11" s="3">
        <f>VLOOKUP($A$9:$A$93,data!$A$2:$R$78,6,FALSE)</f>
        <v>5</v>
      </c>
      <c r="G11" s="3">
        <f>VLOOKUP($A$9:$A$93,data!$A$2:$R$78,7,FALSE)</f>
        <v>682</v>
      </c>
      <c r="H11" s="3">
        <f>VLOOKUP($A$9:$A$93,data!$A$2:$R$78,8,FALSE)</f>
        <v>58</v>
      </c>
      <c r="I11" s="3">
        <f>VLOOKUP($A$9:$A$93,data!$A$2:$R$78,9,FALSE)</f>
        <v>8129</v>
      </c>
      <c r="J11" s="3">
        <f>VLOOKUP($A$9:$A$93,data!$A$2:$R$78,10,FALSE)</f>
        <v>61</v>
      </c>
      <c r="K11" s="3">
        <f>VLOOKUP($A$9:$A$93,data!$A$2:$R$78,11,FALSE)</f>
        <v>565341</v>
      </c>
      <c r="L11" s="3">
        <f>VLOOKUP($A$9:$A$93,data!$A$2:$R$78,12,FALSE)</f>
        <v>6278</v>
      </c>
      <c r="M11" s="3">
        <f>VLOOKUP($A$9:$A$93,data!$A$2:$R$78,13,FALSE)</f>
        <v>412382</v>
      </c>
      <c r="N11" s="3">
        <f>VLOOKUP($A$9:$A$93,data!$A$2:$R$78,14,FALSE)</f>
        <v>917</v>
      </c>
      <c r="O11" s="3">
        <f>VLOOKUP($A$9:$A$93,data!$A$2:$R$78,15,FALSE)</f>
        <v>2858</v>
      </c>
      <c r="P11" s="3">
        <f>VLOOKUP($A$9:$A$93,data!$A$2:$R$78,16,FALSE)</f>
        <v>118</v>
      </c>
      <c r="Q11" s="3">
        <f>VLOOKUP($A$9:$A$93,data!$A$2:$R$78,17,FALSE)</f>
        <v>396</v>
      </c>
      <c r="R11" s="3">
        <f>VLOOKUP($A$9:$A$93,data!$A$2:$R$78,18,FALSE)</f>
        <v>14</v>
      </c>
    </row>
    <row r="12" spans="1:19" ht="20.45" customHeight="1" x14ac:dyDescent="0.2">
      <c r="A12" s="3" t="s">
        <v>98</v>
      </c>
      <c r="B12" s="3">
        <f>VLOOKUP($A$9:$A$93,data!$A$2:$R$78,2,FALSE)</f>
        <v>14691</v>
      </c>
      <c r="C12" s="3">
        <f>VLOOKUP($A$9:$A$93,data!$A$2:$R$78,3,FALSE)</f>
        <v>10330</v>
      </c>
      <c r="D12" s="3">
        <f>VLOOKUP($A$9:$A$93,data!$A$2:$R$78,4,FALSE)</f>
        <v>1072</v>
      </c>
      <c r="E12" s="3">
        <f>VLOOKUP($A$9:$A$93,data!$A$2:$R$78,5,FALSE)</f>
        <v>12</v>
      </c>
      <c r="F12" s="3">
        <f>VLOOKUP($A$9:$A$93,data!$A$2:$R$78,6,FALSE)</f>
        <v>3</v>
      </c>
      <c r="G12" s="3">
        <f>VLOOKUP($A$9:$A$93,data!$A$2:$R$78,7,FALSE)</f>
        <v>1387</v>
      </c>
      <c r="H12" s="3">
        <f>VLOOKUP($A$9:$A$93,data!$A$2:$R$78,8,FALSE)</f>
        <v>164</v>
      </c>
      <c r="I12" s="3">
        <f>VLOOKUP($A$9:$A$93,data!$A$2:$R$78,9,FALSE)</f>
        <v>2537</v>
      </c>
      <c r="J12" s="3">
        <f>VLOOKUP($A$9:$A$93,data!$A$2:$R$78,10,FALSE)</f>
        <v>63</v>
      </c>
      <c r="K12" s="3">
        <f>VLOOKUP($A$9:$A$93,data!$A$2:$R$78,11,FALSE)</f>
        <v>6870814</v>
      </c>
      <c r="L12" s="3">
        <f>VLOOKUP($A$9:$A$93,data!$A$2:$R$78,12,FALSE)</f>
        <v>13322</v>
      </c>
      <c r="M12" s="3">
        <f>VLOOKUP($A$9:$A$93,data!$A$2:$R$78,13,FALSE)</f>
        <v>506465</v>
      </c>
      <c r="N12" s="3">
        <f>VLOOKUP($A$9:$A$93,data!$A$2:$R$78,14,FALSE)</f>
        <v>2121</v>
      </c>
      <c r="O12" s="3">
        <f>VLOOKUP($A$9:$A$93,data!$A$2:$R$78,15,FALSE)</f>
        <v>6540</v>
      </c>
      <c r="P12" s="3">
        <f>VLOOKUP($A$9:$A$93,data!$A$2:$R$78,16,FALSE)</f>
        <v>322</v>
      </c>
      <c r="Q12" s="3">
        <f>VLOOKUP($A$9:$A$93,data!$A$2:$R$78,17,FALSE)</f>
        <v>484</v>
      </c>
      <c r="R12" s="3">
        <f>VLOOKUP($A$9:$A$93,data!$A$2:$R$78,18,FALSE)</f>
        <v>21</v>
      </c>
    </row>
    <row r="13" spans="1:19" ht="20.45" customHeight="1" x14ac:dyDescent="0.2">
      <c r="A13" s="3" t="s">
        <v>99</v>
      </c>
      <c r="B13" s="3">
        <f>VLOOKUP($A$9:$A$93,data!$A$2:$R$78,2,FALSE)</f>
        <v>18289</v>
      </c>
      <c r="C13" s="3">
        <f>VLOOKUP($A$9:$A$93,data!$A$2:$R$78,3,FALSE)</f>
        <v>13346</v>
      </c>
      <c r="D13" s="3">
        <f>VLOOKUP($A$9:$A$93,data!$A$2:$R$78,4,FALSE)</f>
        <v>1557</v>
      </c>
      <c r="E13" s="3">
        <f>VLOOKUP($A$9:$A$93,data!$A$2:$R$78,5,FALSE)</f>
        <v>4</v>
      </c>
      <c r="F13" s="3">
        <f>VLOOKUP($A$9:$A$93,data!$A$2:$R$78,6,FALSE)</f>
        <v>1</v>
      </c>
      <c r="G13" s="3">
        <f>VLOOKUP($A$9:$A$93,data!$A$2:$R$78,7,FALSE)</f>
        <v>766</v>
      </c>
      <c r="H13" s="3">
        <f>VLOOKUP($A$9:$A$93,data!$A$2:$R$78,8,FALSE)</f>
        <v>79</v>
      </c>
      <c r="I13" s="3">
        <f>VLOOKUP($A$9:$A$93,data!$A$2:$R$78,9,FALSE)</f>
        <v>70391</v>
      </c>
      <c r="J13" s="3">
        <f>VLOOKUP($A$9:$A$93,data!$A$2:$R$78,10,FALSE)</f>
        <v>848</v>
      </c>
      <c r="K13" s="3">
        <f>VLOOKUP($A$9:$A$93,data!$A$2:$R$78,11,FALSE)</f>
        <v>3078054</v>
      </c>
      <c r="L13" s="3">
        <f>VLOOKUP($A$9:$A$93,data!$A$2:$R$78,12,FALSE)</f>
        <v>15441</v>
      </c>
      <c r="M13" s="3">
        <f>VLOOKUP($A$9:$A$93,data!$A$2:$R$78,13,FALSE)</f>
        <v>1697351</v>
      </c>
      <c r="N13" s="3">
        <f>VLOOKUP($A$9:$A$93,data!$A$2:$R$78,14,FALSE)</f>
        <v>3108</v>
      </c>
      <c r="O13" s="3">
        <f>VLOOKUP($A$9:$A$93,data!$A$2:$R$78,15,FALSE)</f>
        <v>8700</v>
      </c>
      <c r="P13" s="3">
        <f>VLOOKUP($A$9:$A$93,data!$A$2:$R$78,16,FALSE)</f>
        <v>346</v>
      </c>
      <c r="Q13" s="3">
        <f>VLOOKUP($A$9:$A$93,data!$A$2:$R$78,17,FALSE)</f>
        <v>424</v>
      </c>
      <c r="R13" s="3">
        <f>VLOOKUP($A$9:$A$93,data!$A$2:$R$78,18,FALSE)</f>
        <v>13</v>
      </c>
    </row>
    <row r="14" spans="1:19" ht="20.45" customHeight="1" x14ac:dyDescent="0.2">
      <c r="A14" s="3" t="s">
        <v>100</v>
      </c>
      <c r="B14" s="3">
        <f>VLOOKUP($A$9:$A$93,data!$A$2:$R$78,2,FALSE)</f>
        <v>29671</v>
      </c>
      <c r="C14" s="3">
        <f>VLOOKUP($A$9:$A$93,data!$A$2:$R$78,3,FALSE)</f>
        <v>56548</v>
      </c>
      <c r="D14" s="3">
        <f>VLOOKUP($A$9:$A$93,data!$A$2:$R$78,4,FALSE)</f>
        <v>3605</v>
      </c>
      <c r="E14" s="3">
        <f>VLOOKUP($A$9:$A$93,data!$A$2:$R$78,5,FALSE)</f>
        <v>90734</v>
      </c>
      <c r="F14" s="3">
        <f>VLOOKUP($A$9:$A$93,data!$A$2:$R$78,6,FALSE)</f>
        <v>2481</v>
      </c>
      <c r="G14" s="3">
        <f>VLOOKUP($A$9:$A$93,data!$A$2:$R$78,7,FALSE)</f>
        <v>3377</v>
      </c>
      <c r="H14" s="3">
        <f>VLOOKUP($A$9:$A$93,data!$A$2:$R$78,8,FALSE)</f>
        <v>221</v>
      </c>
      <c r="I14" s="3">
        <f>VLOOKUP($A$9:$A$93,data!$A$2:$R$78,9,FALSE)</f>
        <v>520745</v>
      </c>
      <c r="J14" s="3">
        <f>VLOOKUP($A$9:$A$93,data!$A$2:$R$78,10,FALSE)</f>
        <v>1958</v>
      </c>
      <c r="K14" s="3">
        <f>VLOOKUP($A$9:$A$93,data!$A$2:$R$78,11,FALSE)</f>
        <v>64556557</v>
      </c>
      <c r="L14" s="3">
        <f>VLOOKUP($A$9:$A$93,data!$A$2:$R$78,12,FALSE)</f>
        <v>24113</v>
      </c>
      <c r="M14" s="3">
        <f>VLOOKUP($A$9:$A$93,data!$A$2:$R$78,13,FALSE)</f>
        <v>940749</v>
      </c>
      <c r="N14" s="3">
        <f>VLOOKUP($A$9:$A$93,data!$A$2:$R$78,14,FALSE)</f>
        <v>2792</v>
      </c>
      <c r="O14" s="3">
        <f>VLOOKUP($A$9:$A$93,data!$A$2:$R$78,15,FALSE)</f>
        <v>60525</v>
      </c>
      <c r="P14" s="3">
        <f>VLOOKUP($A$9:$A$93,data!$A$2:$R$78,16,FALSE)</f>
        <v>2036</v>
      </c>
      <c r="Q14" s="3">
        <f>VLOOKUP($A$9:$A$93,data!$A$2:$R$78,17,FALSE)</f>
        <v>3412</v>
      </c>
      <c r="R14" s="3">
        <f>VLOOKUP($A$9:$A$93,data!$A$2:$R$78,18,FALSE)</f>
        <v>81</v>
      </c>
    </row>
    <row r="15" spans="1:19" ht="20.45" customHeight="1" x14ac:dyDescent="0.2">
      <c r="A15" s="3" t="s">
        <v>101</v>
      </c>
      <c r="B15" s="3">
        <f>VLOOKUP($A$9:$A$93,data!$A$2:$R$78,2,FALSE)</f>
        <v>5271</v>
      </c>
      <c r="C15" s="3">
        <f>VLOOKUP($A$9:$A$93,data!$A$2:$R$78,3,FALSE)</f>
        <v>2879</v>
      </c>
      <c r="D15" s="3">
        <f>VLOOKUP($A$9:$A$93,data!$A$2:$R$78,4,FALSE)</f>
        <v>420</v>
      </c>
      <c r="E15" s="3">
        <f>VLOOKUP($A$9:$A$93,data!$A$2:$R$78,5,FALSE)</f>
        <v>147</v>
      </c>
      <c r="F15" s="3">
        <f>VLOOKUP($A$9:$A$93,data!$A$2:$R$78,6,FALSE)</f>
        <v>7</v>
      </c>
      <c r="G15" s="3">
        <f>VLOOKUP($A$9:$A$93,data!$A$2:$R$78,7,FALSE)</f>
        <v>117</v>
      </c>
      <c r="H15" s="3">
        <f>VLOOKUP($A$9:$A$93,data!$A$2:$R$78,8,FALSE)</f>
        <v>24</v>
      </c>
      <c r="I15" s="3">
        <f>VLOOKUP($A$9:$A$93,data!$A$2:$R$78,9,FALSE)</f>
        <v>42923</v>
      </c>
      <c r="J15" s="3">
        <f>VLOOKUP($A$9:$A$93,data!$A$2:$R$78,10,FALSE)</f>
        <v>301</v>
      </c>
      <c r="K15" s="3">
        <f>VLOOKUP($A$9:$A$93,data!$A$2:$R$78,11,FALSE)</f>
        <v>2069325</v>
      </c>
      <c r="L15" s="3">
        <f>VLOOKUP($A$9:$A$93,data!$A$2:$R$78,12,FALSE)</f>
        <v>4477</v>
      </c>
      <c r="M15" s="3">
        <f>VLOOKUP($A$9:$A$93,data!$A$2:$R$78,13,FALSE)</f>
        <v>170496</v>
      </c>
      <c r="N15" s="3">
        <f>VLOOKUP($A$9:$A$93,data!$A$2:$R$78,14,FALSE)</f>
        <v>666</v>
      </c>
      <c r="O15" s="3">
        <f>VLOOKUP($A$9:$A$93,data!$A$2:$R$78,15,FALSE)</f>
        <v>15279</v>
      </c>
      <c r="P15" s="3">
        <f>VLOOKUP($A$9:$A$93,data!$A$2:$R$78,16,FALSE)</f>
        <v>460</v>
      </c>
      <c r="Q15" s="3">
        <f>VLOOKUP($A$9:$A$93,data!$A$2:$R$78,17,FALSE)</f>
        <v>114</v>
      </c>
      <c r="R15" s="3">
        <f>VLOOKUP($A$9:$A$93,data!$A$2:$R$78,18,FALSE)</f>
        <v>11</v>
      </c>
    </row>
    <row r="16" spans="1:19" ht="20.45" customHeight="1" x14ac:dyDescent="0.2">
      <c r="A16" s="3" t="s">
        <v>102</v>
      </c>
      <c r="B16" s="3">
        <f>VLOOKUP($A$9:$A$93,data!$A$2:$R$78,2,FALSE)</f>
        <v>20035</v>
      </c>
      <c r="C16" s="3">
        <f>VLOOKUP($A$9:$A$93,data!$A$2:$R$78,3,FALSE)</f>
        <v>49569</v>
      </c>
      <c r="D16" s="3">
        <f>VLOOKUP($A$9:$A$93,data!$A$2:$R$78,4,FALSE)</f>
        <v>2923</v>
      </c>
      <c r="E16" s="3">
        <f>VLOOKUP($A$9:$A$93,data!$A$2:$R$78,5,FALSE)</f>
        <v>1242</v>
      </c>
      <c r="F16" s="3">
        <f>VLOOKUP($A$9:$A$93,data!$A$2:$R$78,6,FALSE)</f>
        <v>67</v>
      </c>
      <c r="G16" s="3">
        <f>VLOOKUP($A$9:$A$93,data!$A$2:$R$78,7,FALSE)</f>
        <v>16416</v>
      </c>
      <c r="H16" s="3">
        <f>VLOOKUP($A$9:$A$93,data!$A$2:$R$78,8,FALSE)</f>
        <v>1192</v>
      </c>
      <c r="I16" s="3">
        <f>VLOOKUP($A$9:$A$93,data!$A$2:$R$78,9,FALSE)</f>
        <v>160026</v>
      </c>
      <c r="J16" s="3">
        <f>VLOOKUP($A$9:$A$93,data!$A$2:$R$78,10,FALSE)</f>
        <v>1172</v>
      </c>
      <c r="K16" s="3">
        <f>VLOOKUP($A$9:$A$93,data!$A$2:$R$78,11,FALSE)</f>
        <v>6909252</v>
      </c>
      <c r="L16" s="3">
        <f>VLOOKUP($A$9:$A$93,data!$A$2:$R$78,12,FALSE)</f>
        <v>17192</v>
      </c>
      <c r="M16" s="3">
        <f>VLOOKUP($A$9:$A$93,data!$A$2:$R$78,13,FALSE)</f>
        <v>1101809</v>
      </c>
      <c r="N16" s="3">
        <f>VLOOKUP($A$9:$A$93,data!$A$2:$R$78,14,FALSE)</f>
        <v>2628</v>
      </c>
      <c r="O16" s="3">
        <f>VLOOKUP($A$9:$A$93,data!$A$2:$R$78,15,FALSE)</f>
        <v>34935</v>
      </c>
      <c r="P16" s="3">
        <f>VLOOKUP($A$9:$A$93,data!$A$2:$R$78,16,FALSE)</f>
        <v>925</v>
      </c>
      <c r="Q16" s="3">
        <f>VLOOKUP($A$9:$A$93,data!$A$2:$R$78,17,FALSE)</f>
        <v>3443</v>
      </c>
      <c r="R16" s="3">
        <f>VLOOKUP($A$9:$A$93,data!$A$2:$R$78,18,FALSE)</f>
        <v>106</v>
      </c>
    </row>
    <row r="17" spans="1:18" ht="20.45" customHeight="1" x14ac:dyDescent="0.2">
      <c r="A17" s="3" t="s">
        <v>103</v>
      </c>
      <c r="B17" s="3">
        <f>VLOOKUP($A$9:$A$93,data!$A$2:$R$78,2,FALSE)</f>
        <v>18361</v>
      </c>
      <c r="C17" s="3">
        <f>VLOOKUP($A$9:$A$93,data!$A$2:$R$78,3,FALSE)</f>
        <v>30292</v>
      </c>
      <c r="D17" s="3">
        <f>VLOOKUP($A$9:$A$93,data!$A$2:$R$78,4,FALSE)</f>
        <v>2014</v>
      </c>
      <c r="E17" s="3">
        <f>VLOOKUP($A$9:$A$93,data!$A$2:$R$78,5,FALSE)</f>
        <v>158812</v>
      </c>
      <c r="F17" s="3">
        <f>VLOOKUP($A$9:$A$93,data!$A$2:$R$78,6,FALSE)</f>
        <v>4667</v>
      </c>
      <c r="G17" s="3">
        <f>VLOOKUP($A$9:$A$93,data!$A$2:$R$78,7,FALSE)</f>
        <v>10982</v>
      </c>
      <c r="H17" s="3">
        <f>VLOOKUP($A$9:$A$93,data!$A$2:$R$78,8,FALSE)</f>
        <v>660</v>
      </c>
      <c r="I17" s="3">
        <f>VLOOKUP($A$9:$A$93,data!$A$2:$R$78,9,FALSE)</f>
        <v>167669</v>
      </c>
      <c r="J17" s="3">
        <f>VLOOKUP($A$9:$A$93,data!$A$2:$R$78,10,FALSE)</f>
        <v>251</v>
      </c>
      <c r="K17" s="3">
        <f>VLOOKUP($A$9:$A$93,data!$A$2:$R$78,11,FALSE)</f>
        <v>20418645</v>
      </c>
      <c r="L17" s="3">
        <f>VLOOKUP($A$9:$A$93,data!$A$2:$R$78,12,FALSE)</f>
        <v>13293</v>
      </c>
      <c r="M17" s="3">
        <f>VLOOKUP($A$9:$A$93,data!$A$2:$R$78,13,FALSE)</f>
        <v>913766</v>
      </c>
      <c r="N17" s="3">
        <f>VLOOKUP($A$9:$A$93,data!$A$2:$R$78,14,FALSE)</f>
        <v>1286</v>
      </c>
      <c r="O17" s="3">
        <f>VLOOKUP($A$9:$A$93,data!$A$2:$R$78,15,FALSE)</f>
        <v>23721</v>
      </c>
      <c r="P17" s="3">
        <f>VLOOKUP($A$9:$A$93,data!$A$2:$R$78,16,FALSE)</f>
        <v>748</v>
      </c>
      <c r="Q17" s="3">
        <f>VLOOKUP($A$9:$A$93,data!$A$2:$R$78,17,FALSE)</f>
        <v>2559</v>
      </c>
      <c r="R17" s="3">
        <f>VLOOKUP($A$9:$A$93,data!$A$2:$R$78,18,FALSE)</f>
        <v>55</v>
      </c>
    </row>
    <row r="18" spans="1:18" ht="20.45" customHeight="1" x14ac:dyDescent="0.2">
      <c r="A18" s="13" t="s">
        <v>15</v>
      </c>
      <c r="B18" s="1">
        <f>SUM(B19:B27)</f>
        <v>119624</v>
      </c>
      <c r="C18" s="1">
        <f t="shared" ref="C18:R18" si="2">SUM(C19:C27)</f>
        <v>175225</v>
      </c>
      <c r="D18" s="1">
        <f t="shared" si="2"/>
        <v>15965</v>
      </c>
      <c r="E18" s="1">
        <f t="shared" si="2"/>
        <v>41396</v>
      </c>
      <c r="F18" s="1">
        <f t="shared" si="2"/>
        <v>1004</v>
      </c>
      <c r="G18" s="1">
        <f t="shared" si="2"/>
        <v>51558</v>
      </c>
      <c r="H18" s="1">
        <f t="shared" si="2"/>
        <v>4292</v>
      </c>
      <c r="I18" s="1">
        <f t="shared" si="2"/>
        <v>1851692</v>
      </c>
      <c r="J18" s="1">
        <f t="shared" si="2"/>
        <v>3005</v>
      </c>
      <c r="K18" s="1">
        <f t="shared" si="2"/>
        <v>87291276</v>
      </c>
      <c r="L18" s="1">
        <f t="shared" si="2"/>
        <v>106930</v>
      </c>
      <c r="M18" s="1">
        <f t="shared" si="2"/>
        <v>3643429</v>
      </c>
      <c r="N18" s="1">
        <f t="shared" si="2"/>
        <v>12091</v>
      </c>
      <c r="O18" s="1">
        <f t="shared" si="2"/>
        <v>28410</v>
      </c>
      <c r="P18" s="1">
        <f t="shared" si="2"/>
        <v>1377</v>
      </c>
      <c r="Q18" s="1">
        <f t="shared" si="2"/>
        <v>5037</v>
      </c>
      <c r="R18" s="1">
        <f t="shared" si="2"/>
        <v>262</v>
      </c>
    </row>
    <row r="19" spans="1:18" ht="20.45" customHeight="1" x14ac:dyDescent="0.2">
      <c r="A19" s="3" t="s">
        <v>86</v>
      </c>
      <c r="B19" s="3">
        <f>VLOOKUP($A$9:$A$93,data!$A$2:$R$78,2,FALSE)</f>
        <v>2152</v>
      </c>
      <c r="C19" s="3">
        <f>VLOOKUP($A$9:$A$93,data!$A$2:$R$78,3,FALSE)</f>
        <v>280</v>
      </c>
      <c r="D19" s="3">
        <f>VLOOKUP($A$9:$A$93,data!$A$2:$R$78,4,FALSE)</f>
        <v>35</v>
      </c>
      <c r="E19" s="3">
        <f>VLOOKUP($A$9:$A$93,data!$A$2:$R$78,5,FALSE)</f>
        <v>0</v>
      </c>
      <c r="F19" s="3">
        <f>VLOOKUP($A$9:$A$93,data!$A$2:$R$78,6,FALSE)</f>
        <v>0</v>
      </c>
      <c r="G19" s="3">
        <f>VLOOKUP($A$9:$A$93,data!$A$2:$R$78,7,FALSE)</f>
        <v>32</v>
      </c>
      <c r="H19" s="3">
        <f>VLOOKUP($A$9:$A$93,data!$A$2:$R$78,8,FALSE)</f>
        <v>6</v>
      </c>
      <c r="I19" s="3">
        <f>VLOOKUP($A$9:$A$93,data!$A$2:$R$78,9,FALSE)</f>
        <v>91</v>
      </c>
      <c r="J19" s="3">
        <f>VLOOKUP($A$9:$A$93,data!$A$2:$R$78,10,FALSE)</f>
        <v>4</v>
      </c>
      <c r="K19" s="3">
        <f>VLOOKUP($A$9:$A$93,data!$A$2:$R$78,11,FALSE)</f>
        <v>51909</v>
      </c>
      <c r="L19" s="3">
        <f>VLOOKUP($A$9:$A$93,data!$A$2:$R$78,12,FALSE)</f>
        <v>1908</v>
      </c>
      <c r="M19" s="3">
        <f>VLOOKUP($A$9:$A$93,data!$A$2:$R$78,13,FALSE)</f>
        <v>9982</v>
      </c>
      <c r="N19" s="3">
        <f>VLOOKUP($A$9:$A$93,data!$A$2:$R$78,14,FALSE)</f>
        <v>327</v>
      </c>
      <c r="O19" s="3">
        <f>VLOOKUP($A$9:$A$93,data!$A$2:$R$78,15,FALSE)</f>
        <v>778</v>
      </c>
      <c r="P19" s="3">
        <f>VLOOKUP($A$9:$A$93,data!$A$2:$R$78,16,FALSE)</f>
        <v>31</v>
      </c>
      <c r="Q19" s="3">
        <f>VLOOKUP($A$9:$A$93,data!$A$2:$R$78,17,FALSE)</f>
        <v>74</v>
      </c>
      <c r="R19" s="3">
        <f>VLOOKUP($A$9:$A$93,data!$A$2:$R$78,18,FALSE)</f>
        <v>7</v>
      </c>
    </row>
    <row r="20" spans="1:18" ht="20.45" customHeight="1" x14ac:dyDescent="0.2">
      <c r="A20" s="3" t="s">
        <v>87</v>
      </c>
      <c r="B20" s="3">
        <f>VLOOKUP($A$9:$A$93,data!$A$2:$R$78,2,FALSE)</f>
        <v>13013</v>
      </c>
      <c r="C20" s="3">
        <f>VLOOKUP($A$9:$A$93,data!$A$2:$R$78,3,FALSE)</f>
        <v>20228</v>
      </c>
      <c r="D20" s="3">
        <f>VLOOKUP($A$9:$A$93,data!$A$2:$R$78,4,FALSE)</f>
        <v>1448</v>
      </c>
      <c r="E20" s="3">
        <f>VLOOKUP($A$9:$A$93,data!$A$2:$R$78,5,FALSE)</f>
        <v>1801</v>
      </c>
      <c r="F20" s="3">
        <f>VLOOKUP($A$9:$A$93,data!$A$2:$R$78,6,FALSE)</f>
        <v>31</v>
      </c>
      <c r="G20" s="3">
        <f>VLOOKUP($A$9:$A$93,data!$A$2:$R$78,7,FALSE)</f>
        <v>8385</v>
      </c>
      <c r="H20" s="3">
        <f>VLOOKUP($A$9:$A$93,data!$A$2:$R$78,8,FALSE)</f>
        <v>813</v>
      </c>
      <c r="I20" s="3">
        <f>VLOOKUP($A$9:$A$93,data!$A$2:$R$78,9,FALSE)</f>
        <v>523619</v>
      </c>
      <c r="J20" s="3">
        <f>VLOOKUP($A$9:$A$93,data!$A$2:$R$78,10,FALSE)</f>
        <v>286</v>
      </c>
      <c r="K20" s="3">
        <f>VLOOKUP($A$9:$A$93,data!$A$2:$R$78,11,FALSE)</f>
        <v>31919884</v>
      </c>
      <c r="L20" s="3">
        <f>VLOOKUP($A$9:$A$93,data!$A$2:$R$78,12,FALSE)</f>
        <v>11548</v>
      </c>
      <c r="M20" s="3">
        <f>VLOOKUP($A$9:$A$93,data!$A$2:$R$78,13,FALSE)</f>
        <v>336565</v>
      </c>
      <c r="N20" s="3">
        <f>VLOOKUP($A$9:$A$93,data!$A$2:$R$78,14,FALSE)</f>
        <v>614</v>
      </c>
      <c r="O20" s="3">
        <f>VLOOKUP($A$9:$A$93,data!$A$2:$R$78,15,FALSE)</f>
        <v>6313</v>
      </c>
      <c r="P20" s="3">
        <f>VLOOKUP($A$9:$A$93,data!$A$2:$R$78,16,FALSE)</f>
        <v>293</v>
      </c>
      <c r="Q20" s="3">
        <f>VLOOKUP($A$9:$A$93,data!$A$2:$R$78,17,FALSE)</f>
        <v>1956</v>
      </c>
      <c r="R20" s="3">
        <f>VLOOKUP($A$9:$A$93,data!$A$2:$R$78,18,FALSE)</f>
        <v>80</v>
      </c>
    </row>
    <row r="21" spans="1:18" ht="20.45" customHeight="1" x14ac:dyDescent="0.2">
      <c r="A21" s="3" t="s">
        <v>88</v>
      </c>
      <c r="B21" s="3">
        <f>VLOOKUP($A$9:$A$93,data!$A$2:$R$78,2,FALSE)</f>
        <v>10220</v>
      </c>
      <c r="C21" s="3">
        <f>VLOOKUP($A$9:$A$93,data!$A$2:$R$78,3,FALSE)</f>
        <v>20599</v>
      </c>
      <c r="D21" s="3">
        <f>VLOOKUP($A$9:$A$93,data!$A$2:$R$78,4,FALSE)</f>
        <v>1557</v>
      </c>
      <c r="E21" s="3">
        <f>VLOOKUP($A$9:$A$93,data!$A$2:$R$78,5,FALSE)</f>
        <v>0</v>
      </c>
      <c r="F21" s="3">
        <f>VLOOKUP($A$9:$A$93,data!$A$2:$R$78,6,FALSE)</f>
        <v>0</v>
      </c>
      <c r="G21" s="3">
        <f>VLOOKUP($A$9:$A$93,data!$A$2:$R$78,7,FALSE)</f>
        <v>647</v>
      </c>
      <c r="H21" s="3">
        <f>VLOOKUP($A$9:$A$93,data!$A$2:$R$78,8,FALSE)</f>
        <v>66</v>
      </c>
      <c r="I21" s="3">
        <f>VLOOKUP($A$9:$A$93,data!$A$2:$R$78,9,FALSE)</f>
        <v>223506</v>
      </c>
      <c r="J21" s="3">
        <f>VLOOKUP($A$9:$A$93,data!$A$2:$R$78,10,FALSE)</f>
        <v>171</v>
      </c>
      <c r="K21" s="3">
        <f>VLOOKUP($A$9:$A$93,data!$A$2:$R$78,11,FALSE)</f>
        <v>4821559</v>
      </c>
      <c r="L21" s="3">
        <f>VLOOKUP($A$9:$A$93,data!$A$2:$R$78,12,FALSE)</f>
        <v>9334</v>
      </c>
      <c r="M21" s="3">
        <f>VLOOKUP($A$9:$A$93,data!$A$2:$R$78,13,FALSE)</f>
        <v>597198</v>
      </c>
      <c r="N21" s="3">
        <f>VLOOKUP($A$9:$A$93,data!$A$2:$R$78,14,FALSE)</f>
        <v>337</v>
      </c>
      <c r="O21" s="3">
        <f>VLOOKUP($A$9:$A$93,data!$A$2:$R$78,15,FALSE)</f>
        <v>890</v>
      </c>
      <c r="P21" s="3">
        <f>VLOOKUP($A$9:$A$93,data!$A$2:$R$78,16,FALSE)</f>
        <v>36</v>
      </c>
      <c r="Q21" s="3">
        <f>VLOOKUP($A$9:$A$93,data!$A$2:$R$78,17,FALSE)</f>
        <v>171</v>
      </c>
      <c r="R21" s="3">
        <f>VLOOKUP($A$9:$A$93,data!$A$2:$R$78,18,FALSE)</f>
        <v>9</v>
      </c>
    </row>
    <row r="22" spans="1:18" ht="20.45" customHeight="1" x14ac:dyDescent="0.2">
      <c r="A22" s="3" t="s">
        <v>89</v>
      </c>
      <c r="B22" s="3">
        <f>VLOOKUP($A$9:$A$93,data!$A$2:$R$78,2,FALSE)</f>
        <v>9920</v>
      </c>
      <c r="C22" s="3">
        <f>VLOOKUP($A$9:$A$93,data!$A$2:$R$78,3,FALSE)</f>
        <v>2008</v>
      </c>
      <c r="D22" s="3">
        <f>VLOOKUP($A$9:$A$93,data!$A$2:$R$78,4,FALSE)</f>
        <v>307</v>
      </c>
      <c r="E22" s="3">
        <f>VLOOKUP($A$9:$A$93,data!$A$2:$R$78,5,FALSE)</f>
        <v>3060</v>
      </c>
      <c r="F22" s="3">
        <f>VLOOKUP($A$9:$A$93,data!$A$2:$R$78,6,FALSE)</f>
        <v>78</v>
      </c>
      <c r="G22" s="3">
        <f>VLOOKUP($A$9:$A$93,data!$A$2:$R$78,7,FALSE)</f>
        <v>637</v>
      </c>
      <c r="H22" s="3">
        <f>VLOOKUP($A$9:$A$93,data!$A$2:$R$78,8,FALSE)</f>
        <v>23</v>
      </c>
      <c r="I22" s="3">
        <f>VLOOKUP($A$9:$A$93,data!$A$2:$R$78,9,FALSE)</f>
        <v>62665</v>
      </c>
      <c r="J22" s="3">
        <f>VLOOKUP($A$9:$A$93,data!$A$2:$R$78,10,FALSE)</f>
        <v>154</v>
      </c>
      <c r="K22" s="3">
        <f>VLOOKUP($A$9:$A$93,data!$A$2:$R$78,11,FALSE)</f>
        <v>4293296</v>
      </c>
      <c r="L22" s="3">
        <f>VLOOKUP($A$9:$A$93,data!$A$2:$R$78,12,FALSE)</f>
        <v>9114</v>
      </c>
      <c r="M22" s="3">
        <f>VLOOKUP($A$9:$A$93,data!$A$2:$R$78,13,FALSE)</f>
        <v>37560</v>
      </c>
      <c r="N22" s="3">
        <f>VLOOKUP($A$9:$A$93,data!$A$2:$R$78,14,FALSE)</f>
        <v>493</v>
      </c>
      <c r="O22" s="3">
        <f>VLOOKUP($A$9:$A$93,data!$A$2:$R$78,15,FALSE)</f>
        <v>250</v>
      </c>
      <c r="P22" s="3">
        <f>VLOOKUP($A$9:$A$93,data!$A$2:$R$78,16,FALSE)</f>
        <v>27</v>
      </c>
      <c r="Q22" s="3">
        <f>VLOOKUP($A$9:$A$93,data!$A$2:$R$78,17,FALSE)</f>
        <v>75</v>
      </c>
      <c r="R22" s="3">
        <f>VLOOKUP($A$9:$A$93,data!$A$2:$R$78,18,FALSE)</f>
        <v>5</v>
      </c>
    </row>
    <row r="23" spans="1:18" ht="20.45" customHeight="1" x14ac:dyDescent="0.2">
      <c r="A23" s="3" t="s">
        <v>90</v>
      </c>
      <c r="B23" s="3">
        <f>VLOOKUP($A$9:$A$93,data!$A$2:$R$78,2,FALSE)</f>
        <v>4556</v>
      </c>
      <c r="C23" s="3">
        <f>VLOOKUP($A$9:$A$93,data!$A$2:$R$78,3,FALSE)</f>
        <v>1723</v>
      </c>
      <c r="D23" s="3">
        <f>VLOOKUP($A$9:$A$93,data!$A$2:$R$78,4,FALSE)</f>
        <v>184</v>
      </c>
      <c r="E23" s="3">
        <f>VLOOKUP($A$9:$A$93,data!$A$2:$R$78,5,FALSE)</f>
        <v>0</v>
      </c>
      <c r="F23" s="3">
        <f>VLOOKUP($A$9:$A$93,data!$A$2:$R$78,6,FALSE)</f>
        <v>0</v>
      </c>
      <c r="G23" s="3">
        <f>VLOOKUP($A$9:$A$93,data!$A$2:$R$78,7,FALSE)</f>
        <v>634</v>
      </c>
      <c r="H23" s="3">
        <f>VLOOKUP($A$9:$A$93,data!$A$2:$R$78,8,FALSE)</f>
        <v>70</v>
      </c>
      <c r="I23" s="3">
        <f>VLOOKUP($A$9:$A$93,data!$A$2:$R$78,9,FALSE)</f>
        <v>78530</v>
      </c>
      <c r="J23" s="3">
        <f>VLOOKUP($A$9:$A$93,data!$A$2:$R$78,10,FALSE)</f>
        <v>72</v>
      </c>
      <c r="K23" s="3">
        <f>VLOOKUP($A$9:$A$93,data!$A$2:$R$78,11,FALSE)</f>
        <v>618819</v>
      </c>
      <c r="L23" s="3">
        <f>VLOOKUP($A$9:$A$93,data!$A$2:$R$78,12,FALSE)</f>
        <v>4009</v>
      </c>
      <c r="M23" s="3">
        <f>VLOOKUP($A$9:$A$93,data!$A$2:$R$78,13,FALSE)</f>
        <v>16140</v>
      </c>
      <c r="N23" s="3">
        <f>VLOOKUP($A$9:$A$93,data!$A$2:$R$78,14,FALSE)</f>
        <v>237</v>
      </c>
      <c r="O23" s="3">
        <f>VLOOKUP($A$9:$A$93,data!$A$2:$R$78,15,FALSE)</f>
        <v>449</v>
      </c>
      <c r="P23" s="3">
        <f>VLOOKUP($A$9:$A$93,data!$A$2:$R$78,16,FALSE)</f>
        <v>29</v>
      </c>
      <c r="Q23" s="3">
        <f>VLOOKUP($A$9:$A$93,data!$A$2:$R$78,17,FALSE)</f>
        <v>160</v>
      </c>
      <c r="R23" s="3">
        <f>VLOOKUP($A$9:$A$93,data!$A$2:$R$78,18,FALSE)</f>
        <v>10</v>
      </c>
    </row>
    <row r="24" spans="1:18" ht="20.45" customHeight="1" x14ac:dyDescent="0.2">
      <c r="A24" s="3" t="s">
        <v>91</v>
      </c>
      <c r="B24" s="3">
        <f>VLOOKUP($A$9:$A$93,data!$A$2:$R$78,2,FALSE)</f>
        <v>16866</v>
      </c>
      <c r="C24" s="3">
        <f>VLOOKUP($A$9:$A$93,data!$A$2:$R$78,3,FALSE)</f>
        <v>20755</v>
      </c>
      <c r="D24" s="3">
        <f>VLOOKUP($A$9:$A$93,data!$A$2:$R$78,4,FALSE)</f>
        <v>2564</v>
      </c>
      <c r="E24" s="3">
        <f>VLOOKUP($A$9:$A$93,data!$A$2:$R$78,5,FALSE)</f>
        <v>169</v>
      </c>
      <c r="F24" s="3">
        <f>VLOOKUP($A$9:$A$93,data!$A$2:$R$78,6,FALSE)</f>
        <v>5</v>
      </c>
      <c r="G24" s="3">
        <f>VLOOKUP($A$9:$A$93,data!$A$2:$R$78,7,FALSE)</f>
        <v>3228</v>
      </c>
      <c r="H24" s="3">
        <f>VLOOKUP($A$9:$A$93,data!$A$2:$R$78,8,FALSE)</f>
        <v>274</v>
      </c>
      <c r="I24" s="3">
        <f>VLOOKUP($A$9:$A$93,data!$A$2:$R$78,9,FALSE)</f>
        <v>371629</v>
      </c>
      <c r="J24" s="3">
        <f>VLOOKUP($A$9:$A$93,data!$A$2:$R$78,10,FALSE)</f>
        <v>588</v>
      </c>
      <c r="K24" s="3">
        <f>VLOOKUP($A$9:$A$93,data!$A$2:$R$78,11,FALSE)</f>
        <v>12699763</v>
      </c>
      <c r="L24" s="3">
        <f>VLOOKUP($A$9:$A$93,data!$A$2:$R$78,12,FALSE)</f>
        <v>14023</v>
      </c>
      <c r="M24" s="3">
        <f>VLOOKUP($A$9:$A$93,data!$A$2:$R$78,13,FALSE)</f>
        <v>1198100</v>
      </c>
      <c r="N24" s="3">
        <f>VLOOKUP($A$9:$A$93,data!$A$2:$R$78,14,FALSE)</f>
        <v>2967</v>
      </c>
      <c r="O24" s="3">
        <f>VLOOKUP($A$9:$A$93,data!$A$2:$R$78,15,FALSE)</f>
        <v>6164</v>
      </c>
      <c r="P24" s="3">
        <f>VLOOKUP($A$9:$A$93,data!$A$2:$R$78,16,FALSE)</f>
        <v>363</v>
      </c>
      <c r="Q24" s="3">
        <f>VLOOKUP($A$9:$A$93,data!$A$2:$R$78,17,FALSE)</f>
        <v>1378</v>
      </c>
      <c r="R24" s="3">
        <f>VLOOKUP($A$9:$A$93,data!$A$2:$R$78,18,FALSE)</f>
        <v>94</v>
      </c>
    </row>
    <row r="25" spans="1:18" ht="20.45" customHeight="1" x14ac:dyDescent="0.2">
      <c r="A25" s="3" t="s">
        <v>92</v>
      </c>
      <c r="B25" s="3">
        <f>VLOOKUP($A$9:$A$93,data!$A$2:$R$78,2,FALSE)</f>
        <v>19636</v>
      </c>
      <c r="C25" s="3">
        <f>VLOOKUP($A$9:$A$93,data!$A$2:$R$78,3,FALSE)</f>
        <v>16715</v>
      </c>
      <c r="D25" s="3">
        <f>VLOOKUP($A$9:$A$93,data!$A$2:$R$78,4,FALSE)</f>
        <v>1687</v>
      </c>
      <c r="E25" s="3">
        <f>VLOOKUP($A$9:$A$93,data!$A$2:$R$78,5,FALSE)</f>
        <v>187</v>
      </c>
      <c r="F25" s="3">
        <f>VLOOKUP($A$9:$A$93,data!$A$2:$R$78,6,FALSE)</f>
        <v>10</v>
      </c>
      <c r="G25" s="3">
        <f>VLOOKUP($A$9:$A$93,data!$A$2:$R$78,7,FALSE)</f>
        <v>11401</v>
      </c>
      <c r="H25" s="3">
        <f>VLOOKUP($A$9:$A$93,data!$A$2:$R$78,8,FALSE)</f>
        <v>918</v>
      </c>
      <c r="I25" s="3">
        <f>VLOOKUP($A$9:$A$93,data!$A$2:$R$78,9,FALSE)</f>
        <v>307930</v>
      </c>
      <c r="J25" s="3">
        <f>VLOOKUP($A$9:$A$93,data!$A$2:$R$78,10,FALSE)</f>
        <v>540</v>
      </c>
      <c r="K25" s="3">
        <f>VLOOKUP($A$9:$A$93,data!$A$2:$R$78,11,FALSE)</f>
        <v>23287025</v>
      </c>
      <c r="L25" s="3">
        <f>VLOOKUP($A$9:$A$93,data!$A$2:$R$78,12,FALSE)</f>
        <v>17980</v>
      </c>
      <c r="M25" s="3">
        <f>VLOOKUP($A$9:$A$93,data!$A$2:$R$78,13,FALSE)</f>
        <v>554306</v>
      </c>
      <c r="N25" s="3">
        <f>VLOOKUP($A$9:$A$93,data!$A$2:$R$78,14,FALSE)</f>
        <v>1054</v>
      </c>
      <c r="O25" s="3">
        <f>VLOOKUP($A$9:$A$93,data!$A$2:$R$78,15,FALSE)</f>
        <v>1243</v>
      </c>
      <c r="P25" s="3">
        <f>VLOOKUP($A$9:$A$93,data!$A$2:$R$78,16,FALSE)</f>
        <v>69</v>
      </c>
      <c r="Q25" s="3">
        <f>VLOOKUP($A$9:$A$93,data!$A$2:$R$78,17,FALSE)</f>
        <v>282</v>
      </c>
      <c r="R25" s="3">
        <f>VLOOKUP($A$9:$A$93,data!$A$2:$R$78,18,FALSE)</f>
        <v>14</v>
      </c>
    </row>
    <row r="26" spans="1:18" ht="20.45" customHeight="1" x14ac:dyDescent="0.2">
      <c r="A26" s="3" t="s">
        <v>93</v>
      </c>
      <c r="B26" s="3">
        <f>VLOOKUP($A$9:$A$93,data!$A$2:$R$78,2,FALSE)</f>
        <v>10671</v>
      </c>
      <c r="C26" s="3">
        <f>VLOOKUP($A$9:$A$93,data!$A$2:$R$78,3,FALSE)</f>
        <v>10947</v>
      </c>
      <c r="D26" s="3">
        <f>VLOOKUP($A$9:$A$93,data!$A$2:$R$78,4,FALSE)</f>
        <v>958</v>
      </c>
      <c r="E26" s="3">
        <f>VLOOKUP($A$9:$A$93,data!$A$2:$R$78,5,FALSE)</f>
        <v>125</v>
      </c>
      <c r="F26" s="3">
        <f>VLOOKUP($A$9:$A$93,data!$A$2:$R$78,6,FALSE)</f>
        <v>5</v>
      </c>
      <c r="G26" s="3">
        <f>VLOOKUP($A$9:$A$93,data!$A$2:$R$78,7,FALSE)</f>
        <v>13540</v>
      </c>
      <c r="H26" s="3">
        <f>VLOOKUP($A$9:$A$93,data!$A$2:$R$78,8,FALSE)</f>
        <v>1075</v>
      </c>
      <c r="I26" s="3">
        <f>VLOOKUP($A$9:$A$93,data!$A$2:$R$78,9,FALSE)</f>
        <v>246150</v>
      </c>
      <c r="J26" s="3">
        <f>VLOOKUP($A$9:$A$93,data!$A$2:$R$78,10,FALSE)</f>
        <v>180</v>
      </c>
      <c r="K26" s="3">
        <f>VLOOKUP($A$9:$A$93,data!$A$2:$R$78,11,FALSE)</f>
        <v>7173514</v>
      </c>
      <c r="L26" s="3">
        <f>VLOOKUP($A$9:$A$93,data!$A$2:$R$78,12,FALSE)</f>
        <v>9392</v>
      </c>
      <c r="M26" s="3">
        <f>VLOOKUP($A$9:$A$93,data!$A$2:$R$78,13,FALSE)</f>
        <v>646598</v>
      </c>
      <c r="N26" s="3">
        <f>VLOOKUP($A$9:$A$93,data!$A$2:$R$78,14,FALSE)</f>
        <v>1401</v>
      </c>
      <c r="O26" s="3">
        <f>VLOOKUP($A$9:$A$93,data!$A$2:$R$78,15,FALSE)</f>
        <v>2114</v>
      </c>
      <c r="P26" s="3">
        <f>VLOOKUP($A$9:$A$93,data!$A$2:$R$78,16,FALSE)</f>
        <v>93</v>
      </c>
      <c r="Q26" s="3">
        <f>VLOOKUP($A$9:$A$93,data!$A$2:$R$78,17,FALSE)</f>
        <v>389</v>
      </c>
      <c r="R26" s="3">
        <f>VLOOKUP($A$9:$A$93,data!$A$2:$R$78,18,FALSE)</f>
        <v>20</v>
      </c>
    </row>
    <row r="27" spans="1:18" ht="20.45" customHeight="1" x14ac:dyDescent="0.2">
      <c r="A27" s="3" t="s">
        <v>94</v>
      </c>
      <c r="B27" s="3">
        <f>VLOOKUP($A$9:$A$93,data!$A$2:$R$78,2,FALSE)</f>
        <v>32590</v>
      </c>
      <c r="C27" s="3">
        <f>VLOOKUP($A$9:$A$93,data!$A$2:$R$78,3,FALSE)</f>
        <v>81970</v>
      </c>
      <c r="D27" s="3">
        <f>VLOOKUP($A$9:$A$93,data!$A$2:$R$78,4,FALSE)</f>
        <v>7225</v>
      </c>
      <c r="E27" s="3">
        <f>VLOOKUP($A$9:$A$93,data!$A$2:$R$78,5,FALSE)</f>
        <v>36054</v>
      </c>
      <c r="F27" s="3">
        <f>VLOOKUP($A$9:$A$93,data!$A$2:$R$78,6,FALSE)</f>
        <v>875</v>
      </c>
      <c r="G27" s="3">
        <f>VLOOKUP($A$9:$A$93,data!$A$2:$R$78,7,FALSE)</f>
        <v>13054</v>
      </c>
      <c r="H27" s="3">
        <f>VLOOKUP($A$9:$A$93,data!$A$2:$R$78,8,FALSE)</f>
        <v>1047</v>
      </c>
      <c r="I27" s="3">
        <f>VLOOKUP($A$9:$A$93,data!$A$2:$R$78,9,FALSE)</f>
        <v>37572</v>
      </c>
      <c r="J27" s="3">
        <f>VLOOKUP($A$9:$A$93,data!$A$2:$R$78,10,FALSE)</f>
        <v>1010</v>
      </c>
      <c r="K27" s="3">
        <f>VLOOKUP($A$9:$A$93,data!$A$2:$R$78,11,FALSE)</f>
        <v>2425507</v>
      </c>
      <c r="L27" s="3">
        <f>VLOOKUP($A$9:$A$93,data!$A$2:$R$78,12,FALSE)</f>
        <v>29622</v>
      </c>
      <c r="M27" s="3">
        <f>VLOOKUP($A$9:$A$93,data!$A$2:$R$78,13,FALSE)</f>
        <v>246980</v>
      </c>
      <c r="N27" s="3">
        <f>VLOOKUP($A$9:$A$93,data!$A$2:$R$78,14,FALSE)</f>
        <v>4661</v>
      </c>
      <c r="O27" s="3">
        <f>VLOOKUP($A$9:$A$93,data!$A$2:$R$78,15,FALSE)</f>
        <v>10209</v>
      </c>
      <c r="P27" s="3">
        <f>VLOOKUP($A$9:$A$93,data!$A$2:$R$78,16,FALSE)</f>
        <v>436</v>
      </c>
      <c r="Q27" s="3">
        <f>VLOOKUP($A$9:$A$93,data!$A$2:$R$78,17,FALSE)</f>
        <v>552</v>
      </c>
      <c r="R27" s="3">
        <f>VLOOKUP($A$9:$A$93,data!$A$2:$R$78,18,FALSE)</f>
        <v>23</v>
      </c>
    </row>
    <row r="28" spans="1:18" ht="20.45" customHeight="1" x14ac:dyDescent="0.2">
      <c r="A28" s="13" t="s">
        <v>16</v>
      </c>
      <c r="B28" s="1">
        <f>SUM(B29:B36)</f>
        <v>920247</v>
      </c>
      <c r="C28" s="1">
        <f t="shared" ref="C28:R28" si="3">SUM(C29:C36)</f>
        <v>2378758</v>
      </c>
      <c r="D28" s="1">
        <f t="shared" si="3"/>
        <v>435772</v>
      </c>
      <c r="E28" s="1">
        <f t="shared" si="3"/>
        <v>178183</v>
      </c>
      <c r="F28" s="1">
        <f t="shared" si="3"/>
        <v>5684</v>
      </c>
      <c r="G28" s="1">
        <f t="shared" si="3"/>
        <v>621292</v>
      </c>
      <c r="H28" s="1">
        <f t="shared" si="3"/>
        <v>131029</v>
      </c>
      <c r="I28" s="1">
        <f t="shared" si="3"/>
        <v>1315345</v>
      </c>
      <c r="J28" s="1">
        <f t="shared" si="3"/>
        <v>44771</v>
      </c>
      <c r="K28" s="1">
        <f t="shared" si="3"/>
        <v>73772404</v>
      </c>
      <c r="L28" s="1">
        <f t="shared" si="3"/>
        <v>717244</v>
      </c>
      <c r="M28" s="1">
        <f t="shared" si="3"/>
        <v>3997917</v>
      </c>
      <c r="N28" s="1">
        <f t="shared" si="3"/>
        <v>116777</v>
      </c>
      <c r="O28" s="1">
        <f t="shared" si="3"/>
        <v>169571</v>
      </c>
      <c r="P28" s="1">
        <f t="shared" si="3"/>
        <v>7222</v>
      </c>
      <c r="Q28" s="1">
        <f t="shared" si="3"/>
        <v>6983</v>
      </c>
      <c r="R28" s="1">
        <f t="shared" si="3"/>
        <v>357</v>
      </c>
    </row>
    <row r="29" spans="1:18" ht="20.45" customHeight="1" x14ac:dyDescent="0.2">
      <c r="A29" s="3" t="s">
        <v>78</v>
      </c>
      <c r="B29" s="3">
        <f>VLOOKUP($A$9:$A$93,data!$A$2:$R$78,2,FALSE)</f>
        <v>187530</v>
      </c>
      <c r="C29" s="3">
        <f>VLOOKUP($A$9:$A$93,data!$A$2:$R$78,3,FALSE)</f>
        <v>439495</v>
      </c>
      <c r="D29" s="3">
        <f>VLOOKUP($A$9:$A$93,data!$A$2:$R$78,4,FALSE)</f>
        <v>55103</v>
      </c>
      <c r="E29" s="3">
        <f>VLOOKUP($A$9:$A$93,data!$A$2:$R$78,5,FALSE)</f>
        <v>159327</v>
      </c>
      <c r="F29" s="3">
        <f>VLOOKUP($A$9:$A$93,data!$A$2:$R$78,6,FALSE)</f>
        <v>5009</v>
      </c>
      <c r="G29" s="3">
        <f>VLOOKUP($A$9:$A$93,data!$A$2:$R$78,7,FALSE)</f>
        <v>71330</v>
      </c>
      <c r="H29" s="3">
        <f>VLOOKUP($A$9:$A$93,data!$A$2:$R$78,8,FALSE)</f>
        <v>10734</v>
      </c>
      <c r="I29" s="3">
        <f>VLOOKUP($A$9:$A$93,data!$A$2:$R$78,9,FALSE)</f>
        <v>368628</v>
      </c>
      <c r="J29" s="3">
        <f>VLOOKUP($A$9:$A$93,data!$A$2:$R$78,10,FALSE)</f>
        <v>7774</v>
      </c>
      <c r="K29" s="3">
        <f>VLOOKUP($A$9:$A$93,data!$A$2:$R$78,11,FALSE)</f>
        <v>33087239</v>
      </c>
      <c r="L29" s="3">
        <f>VLOOKUP($A$9:$A$93,data!$A$2:$R$78,12,FALSE)</f>
        <v>162167</v>
      </c>
      <c r="M29" s="3">
        <f>VLOOKUP($A$9:$A$93,data!$A$2:$R$78,13,FALSE)</f>
        <v>962387</v>
      </c>
      <c r="N29" s="3">
        <f>VLOOKUP($A$9:$A$93,data!$A$2:$R$78,14,FALSE)</f>
        <v>15325</v>
      </c>
      <c r="O29" s="3">
        <f>VLOOKUP($A$9:$A$93,data!$A$2:$R$78,15,FALSE)</f>
        <v>105542</v>
      </c>
      <c r="P29" s="3">
        <f>VLOOKUP($A$9:$A$93,data!$A$2:$R$78,16,FALSE)</f>
        <v>3840</v>
      </c>
      <c r="Q29" s="3">
        <f>VLOOKUP($A$9:$A$93,data!$A$2:$R$78,17,FALSE)</f>
        <v>3572</v>
      </c>
      <c r="R29" s="3">
        <f>VLOOKUP($A$9:$A$93,data!$A$2:$R$78,18,FALSE)</f>
        <v>139</v>
      </c>
    </row>
    <row r="30" spans="1:18" ht="20.45" customHeight="1" x14ac:dyDescent="0.2">
      <c r="A30" s="3" t="s">
        <v>79</v>
      </c>
      <c r="B30" s="3">
        <f>VLOOKUP($A$9:$A$93,data!$A$2:$R$78,2,FALSE)</f>
        <v>137923</v>
      </c>
      <c r="C30" s="3">
        <f>VLOOKUP($A$9:$A$93,data!$A$2:$R$78,3,FALSE)</f>
        <v>385907</v>
      </c>
      <c r="D30" s="3">
        <f>VLOOKUP($A$9:$A$93,data!$A$2:$R$78,4,FALSE)</f>
        <v>64068</v>
      </c>
      <c r="E30" s="3">
        <f>VLOOKUP($A$9:$A$93,data!$A$2:$R$78,5,FALSE)</f>
        <v>6770</v>
      </c>
      <c r="F30" s="3">
        <f>VLOOKUP($A$9:$A$93,data!$A$2:$R$78,6,FALSE)</f>
        <v>188</v>
      </c>
      <c r="G30" s="3">
        <f>VLOOKUP($A$9:$A$93,data!$A$2:$R$78,7,FALSE)</f>
        <v>132674</v>
      </c>
      <c r="H30" s="3">
        <f>VLOOKUP($A$9:$A$93,data!$A$2:$R$78,8,FALSE)</f>
        <v>23180</v>
      </c>
      <c r="I30" s="3">
        <f>VLOOKUP($A$9:$A$93,data!$A$2:$R$78,9,FALSE)</f>
        <v>181093</v>
      </c>
      <c r="J30" s="3">
        <f>VLOOKUP($A$9:$A$93,data!$A$2:$R$78,10,FALSE)</f>
        <v>8540</v>
      </c>
      <c r="K30" s="3">
        <f>VLOOKUP($A$9:$A$93,data!$A$2:$R$78,11,FALSE)</f>
        <v>11461629</v>
      </c>
      <c r="L30" s="3">
        <f>VLOOKUP($A$9:$A$93,data!$A$2:$R$78,12,FALSE)</f>
        <v>106491</v>
      </c>
      <c r="M30" s="3">
        <f>VLOOKUP($A$9:$A$93,data!$A$2:$R$78,13,FALSE)</f>
        <v>377412</v>
      </c>
      <c r="N30" s="3">
        <f>VLOOKUP($A$9:$A$93,data!$A$2:$R$78,14,FALSE)</f>
        <v>15691</v>
      </c>
      <c r="O30" s="3">
        <f>VLOOKUP($A$9:$A$93,data!$A$2:$R$78,15,FALSE)</f>
        <v>15237</v>
      </c>
      <c r="P30" s="3">
        <f>VLOOKUP($A$9:$A$93,data!$A$2:$R$78,16,FALSE)</f>
        <v>898</v>
      </c>
      <c r="Q30" s="3">
        <f>VLOOKUP($A$9:$A$93,data!$A$2:$R$78,17,FALSE)</f>
        <v>1147</v>
      </c>
      <c r="R30" s="3">
        <f>VLOOKUP($A$9:$A$93,data!$A$2:$R$78,18,FALSE)</f>
        <v>87</v>
      </c>
    </row>
    <row r="31" spans="1:18" ht="20.45" customHeight="1" x14ac:dyDescent="0.2">
      <c r="A31" s="3" t="s">
        <v>80</v>
      </c>
      <c r="B31" s="3">
        <f>VLOOKUP($A$9:$A$93,data!$A$2:$R$78,2,FALSE)</f>
        <v>150554</v>
      </c>
      <c r="C31" s="3">
        <f>VLOOKUP($A$9:$A$93,data!$A$2:$R$78,3,FALSE)</f>
        <v>457432</v>
      </c>
      <c r="D31" s="3">
        <f>VLOOKUP($A$9:$A$93,data!$A$2:$R$78,4,FALSE)</f>
        <v>85950</v>
      </c>
      <c r="E31" s="3">
        <f>VLOOKUP($A$9:$A$93,data!$A$2:$R$78,5,FALSE)</f>
        <v>946</v>
      </c>
      <c r="F31" s="3">
        <f>VLOOKUP($A$9:$A$93,data!$A$2:$R$78,6,FALSE)</f>
        <v>95</v>
      </c>
      <c r="G31" s="3">
        <f>VLOOKUP($A$9:$A$93,data!$A$2:$R$78,7,FALSE)</f>
        <v>137803</v>
      </c>
      <c r="H31" s="3">
        <f>VLOOKUP($A$9:$A$93,data!$A$2:$R$78,8,FALSE)</f>
        <v>29938</v>
      </c>
      <c r="I31" s="3">
        <f>VLOOKUP($A$9:$A$93,data!$A$2:$R$78,9,FALSE)</f>
        <v>140893</v>
      </c>
      <c r="J31" s="3">
        <f>VLOOKUP($A$9:$A$93,data!$A$2:$R$78,10,FALSE)</f>
        <v>6713</v>
      </c>
      <c r="K31" s="3">
        <f>VLOOKUP($A$9:$A$93,data!$A$2:$R$78,11,FALSE)</f>
        <v>5032275</v>
      </c>
      <c r="L31" s="3">
        <f>VLOOKUP($A$9:$A$93,data!$A$2:$R$78,12,FALSE)</f>
        <v>114679</v>
      </c>
      <c r="M31" s="3">
        <f>VLOOKUP($A$9:$A$93,data!$A$2:$R$78,13,FALSE)</f>
        <v>483221</v>
      </c>
      <c r="N31" s="3">
        <f>VLOOKUP($A$9:$A$93,data!$A$2:$R$78,14,FALSE)</f>
        <v>21148</v>
      </c>
      <c r="O31" s="3">
        <f>VLOOKUP($A$9:$A$93,data!$A$2:$R$78,15,FALSE)</f>
        <v>4567</v>
      </c>
      <c r="P31" s="3">
        <f>VLOOKUP($A$9:$A$93,data!$A$2:$R$78,16,FALSE)</f>
        <v>330</v>
      </c>
      <c r="Q31" s="3">
        <f>VLOOKUP($A$9:$A$93,data!$A$2:$R$78,17,FALSE)</f>
        <v>536</v>
      </c>
      <c r="R31" s="3">
        <f>VLOOKUP($A$9:$A$93,data!$A$2:$R$78,18,FALSE)</f>
        <v>27</v>
      </c>
    </row>
    <row r="32" spans="1:18" ht="20.45" customHeight="1" x14ac:dyDescent="0.2">
      <c r="A32" s="3" t="s">
        <v>81</v>
      </c>
      <c r="B32" s="3">
        <f>VLOOKUP($A$9:$A$93,data!$A$2:$R$78,2,FALSE)</f>
        <v>128191</v>
      </c>
      <c r="C32" s="3">
        <f>VLOOKUP($A$9:$A$93,data!$A$2:$R$78,3,FALSE)</f>
        <v>380091</v>
      </c>
      <c r="D32" s="3">
        <f>VLOOKUP($A$9:$A$93,data!$A$2:$R$78,4,FALSE)</f>
        <v>77959</v>
      </c>
      <c r="E32" s="3">
        <f>VLOOKUP($A$9:$A$93,data!$A$2:$R$78,5,FALSE)</f>
        <v>2496</v>
      </c>
      <c r="F32" s="3">
        <f>VLOOKUP($A$9:$A$93,data!$A$2:$R$78,6,FALSE)</f>
        <v>143</v>
      </c>
      <c r="G32" s="3">
        <f>VLOOKUP($A$9:$A$93,data!$A$2:$R$78,7,FALSE)</f>
        <v>95335</v>
      </c>
      <c r="H32" s="3">
        <f>VLOOKUP($A$9:$A$93,data!$A$2:$R$78,8,FALSE)</f>
        <v>22626</v>
      </c>
      <c r="I32" s="3">
        <f>VLOOKUP($A$9:$A$93,data!$A$2:$R$78,9,FALSE)</f>
        <v>104608</v>
      </c>
      <c r="J32" s="3">
        <f>VLOOKUP($A$9:$A$93,data!$A$2:$R$78,10,FALSE)</f>
        <v>6178</v>
      </c>
      <c r="K32" s="3">
        <f>VLOOKUP($A$9:$A$93,data!$A$2:$R$78,11,FALSE)</f>
        <v>4397585</v>
      </c>
      <c r="L32" s="3">
        <f>VLOOKUP($A$9:$A$93,data!$A$2:$R$78,12,FALSE)</f>
        <v>90814</v>
      </c>
      <c r="M32" s="3">
        <f>VLOOKUP($A$9:$A$93,data!$A$2:$R$78,13,FALSE)</f>
        <v>358809</v>
      </c>
      <c r="N32" s="3">
        <f>VLOOKUP($A$9:$A$93,data!$A$2:$R$78,14,FALSE)</f>
        <v>20320</v>
      </c>
      <c r="O32" s="3">
        <f>VLOOKUP($A$9:$A$93,data!$A$2:$R$78,15,FALSE)</f>
        <v>4143</v>
      </c>
      <c r="P32" s="3">
        <f>VLOOKUP($A$9:$A$93,data!$A$2:$R$78,16,FALSE)</f>
        <v>247</v>
      </c>
      <c r="Q32" s="3">
        <f>VLOOKUP($A$9:$A$93,data!$A$2:$R$78,17,FALSE)</f>
        <v>456</v>
      </c>
      <c r="R32" s="3">
        <f>VLOOKUP($A$9:$A$93,data!$A$2:$R$78,18,FALSE)</f>
        <v>20</v>
      </c>
    </row>
    <row r="33" spans="1:18" ht="20.45" customHeight="1" x14ac:dyDescent="0.2">
      <c r="A33" s="3" t="s">
        <v>82</v>
      </c>
      <c r="B33" s="3">
        <f>VLOOKUP($A$9:$A$93,data!$A$2:$R$78,2,FALSE)</f>
        <v>151900</v>
      </c>
      <c r="C33" s="3">
        <f>VLOOKUP($A$9:$A$93,data!$A$2:$R$78,3,FALSE)</f>
        <v>387851</v>
      </c>
      <c r="D33" s="3">
        <f>VLOOKUP($A$9:$A$93,data!$A$2:$R$78,4,FALSE)</f>
        <v>89814</v>
      </c>
      <c r="E33" s="3">
        <f>VLOOKUP($A$9:$A$93,data!$A$2:$R$78,5,FALSE)</f>
        <v>336</v>
      </c>
      <c r="F33" s="3">
        <f>VLOOKUP($A$9:$A$93,data!$A$2:$R$78,6,FALSE)</f>
        <v>25</v>
      </c>
      <c r="G33" s="3">
        <f>VLOOKUP($A$9:$A$93,data!$A$2:$R$78,7,FALSE)</f>
        <v>121799</v>
      </c>
      <c r="H33" s="3">
        <f>VLOOKUP($A$9:$A$93,data!$A$2:$R$78,8,FALSE)</f>
        <v>31119</v>
      </c>
      <c r="I33" s="3">
        <f>VLOOKUP($A$9:$A$93,data!$A$2:$R$78,9,FALSE)</f>
        <v>140109</v>
      </c>
      <c r="J33" s="3">
        <f>VLOOKUP($A$9:$A$93,data!$A$2:$R$78,10,FALSE)</f>
        <v>6621</v>
      </c>
      <c r="K33" s="3">
        <f>VLOOKUP($A$9:$A$93,data!$A$2:$R$78,11,FALSE)</f>
        <v>7325547</v>
      </c>
      <c r="L33" s="3">
        <f>VLOOKUP($A$9:$A$93,data!$A$2:$R$78,12,FALSE)</f>
        <v>102235</v>
      </c>
      <c r="M33" s="3">
        <f>VLOOKUP($A$9:$A$93,data!$A$2:$R$78,13,FALSE)</f>
        <v>523445</v>
      </c>
      <c r="N33" s="3">
        <f>VLOOKUP($A$9:$A$93,data!$A$2:$R$78,14,FALSE)</f>
        <v>22358</v>
      </c>
      <c r="O33" s="3">
        <f>VLOOKUP($A$9:$A$93,data!$A$2:$R$78,15,FALSE)</f>
        <v>7158</v>
      </c>
      <c r="P33" s="3">
        <f>VLOOKUP($A$9:$A$93,data!$A$2:$R$78,16,FALSE)</f>
        <v>510</v>
      </c>
      <c r="Q33" s="3">
        <f>VLOOKUP($A$9:$A$93,data!$A$2:$R$78,17,FALSE)</f>
        <v>427</v>
      </c>
      <c r="R33" s="3">
        <f>VLOOKUP($A$9:$A$93,data!$A$2:$R$78,18,FALSE)</f>
        <v>31</v>
      </c>
    </row>
    <row r="34" spans="1:18" ht="20.45" customHeight="1" x14ac:dyDescent="0.2">
      <c r="A34" s="3" t="s">
        <v>83</v>
      </c>
      <c r="B34" s="3">
        <f>VLOOKUP($A$9:$A$93,data!$A$2:$R$78,2,FALSE)</f>
        <v>47693</v>
      </c>
      <c r="C34" s="3">
        <f>VLOOKUP($A$9:$A$93,data!$A$2:$R$78,3,FALSE)</f>
        <v>149834</v>
      </c>
      <c r="D34" s="3">
        <f>VLOOKUP($A$9:$A$93,data!$A$2:$R$78,4,FALSE)</f>
        <v>29764</v>
      </c>
      <c r="E34" s="3">
        <f>VLOOKUP($A$9:$A$93,data!$A$2:$R$78,5,FALSE)</f>
        <v>14</v>
      </c>
      <c r="F34" s="3">
        <f>VLOOKUP($A$9:$A$93,data!$A$2:$R$78,6,FALSE)</f>
        <v>6</v>
      </c>
      <c r="G34" s="3">
        <f>VLOOKUP($A$9:$A$93,data!$A$2:$R$78,7,FALSE)</f>
        <v>30241</v>
      </c>
      <c r="H34" s="3">
        <f>VLOOKUP($A$9:$A$93,data!$A$2:$R$78,8,FALSE)</f>
        <v>6805</v>
      </c>
      <c r="I34" s="3">
        <f>VLOOKUP($A$9:$A$93,data!$A$2:$R$78,9,FALSE)</f>
        <v>71253</v>
      </c>
      <c r="J34" s="3">
        <f>VLOOKUP($A$9:$A$93,data!$A$2:$R$78,10,FALSE)</f>
        <v>2124</v>
      </c>
      <c r="K34" s="3">
        <f>VLOOKUP($A$9:$A$93,data!$A$2:$R$78,11,FALSE)</f>
        <v>1968171</v>
      </c>
      <c r="L34" s="3">
        <f>VLOOKUP($A$9:$A$93,data!$A$2:$R$78,12,FALSE)</f>
        <v>38370</v>
      </c>
      <c r="M34" s="3">
        <f>VLOOKUP($A$9:$A$93,data!$A$2:$R$78,13,FALSE)</f>
        <v>183482</v>
      </c>
      <c r="N34" s="3">
        <f>VLOOKUP($A$9:$A$93,data!$A$2:$R$78,14,FALSE)</f>
        <v>7098</v>
      </c>
      <c r="O34" s="3">
        <f>VLOOKUP($A$9:$A$93,data!$A$2:$R$78,15,FALSE)</f>
        <v>1212</v>
      </c>
      <c r="P34" s="3">
        <f>VLOOKUP($A$9:$A$93,data!$A$2:$R$78,16,FALSE)</f>
        <v>78</v>
      </c>
      <c r="Q34" s="3">
        <f>VLOOKUP($A$9:$A$93,data!$A$2:$R$78,17,FALSE)</f>
        <v>96</v>
      </c>
      <c r="R34" s="3">
        <f>VLOOKUP($A$9:$A$93,data!$A$2:$R$78,18,FALSE)</f>
        <v>4</v>
      </c>
    </row>
    <row r="35" spans="1:18" ht="20.45" customHeight="1" x14ac:dyDescent="0.2">
      <c r="A35" s="3" t="s">
        <v>84</v>
      </c>
      <c r="B35" s="3">
        <f>VLOOKUP($A$9:$A$93,data!$A$2:$R$78,2,FALSE)</f>
        <v>81938</v>
      </c>
      <c r="C35" s="3">
        <f>VLOOKUP($A$9:$A$93,data!$A$2:$R$78,3,FALSE)</f>
        <v>93249</v>
      </c>
      <c r="D35" s="3">
        <f>VLOOKUP($A$9:$A$93,data!$A$2:$R$78,4,FALSE)</f>
        <v>13306</v>
      </c>
      <c r="E35" s="3">
        <f>VLOOKUP($A$9:$A$93,data!$A$2:$R$78,5,FALSE)</f>
        <v>8287</v>
      </c>
      <c r="F35" s="3">
        <f>VLOOKUP($A$9:$A$93,data!$A$2:$R$78,6,FALSE)</f>
        <v>216</v>
      </c>
      <c r="G35" s="3">
        <f>VLOOKUP($A$9:$A$93,data!$A$2:$R$78,7,FALSE)</f>
        <v>15014</v>
      </c>
      <c r="H35" s="3">
        <f>VLOOKUP($A$9:$A$93,data!$A$2:$R$78,8,FALSE)</f>
        <v>2364</v>
      </c>
      <c r="I35" s="3">
        <f>VLOOKUP($A$9:$A$93,data!$A$2:$R$78,9,FALSE)</f>
        <v>266450</v>
      </c>
      <c r="J35" s="3">
        <f>VLOOKUP($A$9:$A$93,data!$A$2:$R$78,10,FALSE)</f>
        <v>5637</v>
      </c>
      <c r="K35" s="3">
        <f>VLOOKUP($A$9:$A$93,data!$A$2:$R$78,11,FALSE)</f>
        <v>8904878</v>
      </c>
      <c r="L35" s="3">
        <f>VLOOKUP($A$9:$A$93,data!$A$2:$R$78,12,FALSE)</f>
        <v>76686</v>
      </c>
      <c r="M35" s="3">
        <f>VLOOKUP($A$9:$A$93,data!$A$2:$R$78,13,FALSE)</f>
        <v>1026106</v>
      </c>
      <c r="N35" s="3">
        <f>VLOOKUP($A$9:$A$93,data!$A$2:$R$78,14,FALSE)</f>
        <v>11922</v>
      </c>
      <c r="O35" s="3">
        <f>VLOOKUP($A$9:$A$93,data!$A$2:$R$78,15,FALSE)</f>
        <v>28594</v>
      </c>
      <c r="P35" s="3">
        <f>VLOOKUP($A$9:$A$93,data!$A$2:$R$78,16,FALSE)</f>
        <v>1218</v>
      </c>
      <c r="Q35" s="3">
        <f>VLOOKUP($A$9:$A$93,data!$A$2:$R$78,17,FALSE)</f>
        <v>722</v>
      </c>
      <c r="R35" s="3">
        <f>VLOOKUP($A$9:$A$93,data!$A$2:$R$78,18,FALSE)</f>
        <v>46</v>
      </c>
    </row>
    <row r="36" spans="1:18" ht="20.45" customHeight="1" x14ac:dyDescent="0.2">
      <c r="A36" s="3" t="s">
        <v>85</v>
      </c>
      <c r="B36" s="3">
        <f>VLOOKUP($A$9:$A$93,data!$A$2:$R$78,2,FALSE)</f>
        <v>34518</v>
      </c>
      <c r="C36" s="3">
        <f>VLOOKUP($A$9:$A$93,data!$A$2:$R$78,3,FALSE)</f>
        <v>84899</v>
      </c>
      <c r="D36" s="3">
        <f>VLOOKUP($A$9:$A$93,data!$A$2:$R$78,4,FALSE)</f>
        <v>19808</v>
      </c>
      <c r="E36" s="3">
        <f>VLOOKUP($A$9:$A$93,data!$A$2:$R$78,5,FALSE)</f>
        <v>7</v>
      </c>
      <c r="F36" s="3">
        <f>VLOOKUP($A$9:$A$93,data!$A$2:$R$78,6,FALSE)</f>
        <v>2</v>
      </c>
      <c r="G36" s="3">
        <f>VLOOKUP($A$9:$A$93,data!$A$2:$R$78,7,FALSE)</f>
        <v>17096</v>
      </c>
      <c r="H36" s="3">
        <f>VLOOKUP($A$9:$A$93,data!$A$2:$R$78,8,FALSE)</f>
        <v>4263</v>
      </c>
      <c r="I36" s="3">
        <f>VLOOKUP($A$9:$A$93,data!$A$2:$R$78,9,FALSE)</f>
        <v>42311</v>
      </c>
      <c r="J36" s="3">
        <f>VLOOKUP($A$9:$A$93,data!$A$2:$R$78,10,FALSE)</f>
        <v>1184</v>
      </c>
      <c r="K36" s="3">
        <f>VLOOKUP($A$9:$A$93,data!$A$2:$R$78,11,FALSE)</f>
        <v>1595080</v>
      </c>
      <c r="L36" s="3">
        <f>VLOOKUP($A$9:$A$93,data!$A$2:$R$78,12,FALSE)</f>
        <v>25802</v>
      </c>
      <c r="M36" s="3">
        <f>VLOOKUP($A$9:$A$93,data!$A$2:$R$78,13,FALSE)</f>
        <v>83055</v>
      </c>
      <c r="N36" s="3">
        <f>VLOOKUP($A$9:$A$93,data!$A$2:$R$78,14,FALSE)</f>
        <v>2915</v>
      </c>
      <c r="O36" s="3">
        <f>VLOOKUP($A$9:$A$93,data!$A$2:$R$78,15,FALSE)</f>
        <v>3118</v>
      </c>
      <c r="P36" s="3">
        <f>VLOOKUP($A$9:$A$93,data!$A$2:$R$78,16,FALSE)</f>
        <v>101</v>
      </c>
      <c r="Q36" s="3">
        <f>VLOOKUP($A$9:$A$93,data!$A$2:$R$78,17,FALSE)</f>
        <v>27</v>
      </c>
      <c r="R36" s="3">
        <f>VLOOKUP($A$9:$A$93,data!$A$2:$R$78,18,FALSE)</f>
        <v>3</v>
      </c>
    </row>
    <row r="37" spans="1:18" ht="20.45" customHeight="1" x14ac:dyDescent="0.2">
      <c r="A37" s="13" t="s">
        <v>17</v>
      </c>
      <c r="B37" s="1">
        <f>SUM(B38:B49)</f>
        <v>783028</v>
      </c>
      <c r="C37" s="1">
        <f t="shared" ref="C37:R37" si="4">SUM(C38:C49)</f>
        <v>1588222</v>
      </c>
      <c r="D37" s="1">
        <f t="shared" si="4"/>
        <v>303508</v>
      </c>
      <c r="E37" s="1">
        <f t="shared" si="4"/>
        <v>70943</v>
      </c>
      <c r="F37" s="1">
        <f t="shared" si="4"/>
        <v>2055</v>
      </c>
      <c r="G37" s="1">
        <f t="shared" si="4"/>
        <v>470703</v>
      </c>
      <c r="H37" s="1">
        <f t="shared" si="4"/>
        <v>93167</v>
      </c>
      <c r="I37" s="1">
        <f t="shared" si="4"/>
        <v>1148742</v>
      </c>
      <c r="J37" s="1">
        <f t="shared" si="4"/>
        <v>34368</v>
      </c>
      <c r="K37" s="1">
        <f t="shared" si="4"/>
        <v>35769043</v>
      </c>
      <c r="L37" s="1">
        <f t="shared" si="4"/>
        <v>651200</v>
      </c>
      <c r="M37" s="1">
        <f t="shared" si="4"/>
        <v>3553186</v>
      </c>
      <c r="N37" s="1">
        <f t="shared" si="4"/>
        <v>131537</v>
      </c>
      <c r="O37" s="1">
        <f t="shared" si="4"/>
        <v>87718</v>
      </c>
      <c r="P37" s="1">
        <f t="shared" si="4"/>
        <v>4335</v>
      </c>
      <c r="Q37" s="1">
        <f t="shared" si="4"/>
        <v>1975</v>
      </c>
      <c r="R37" s="1">
        <f t="shared" si="4"/>
        <v>168</v>
      </c>
    </row>
    <row r="38" spans="1:18" ht="20.45" customHeight="1" x14ac:dyDescent="0.2">
      <c r="A38" s="3" t="s">
        <v>66</v>
      </c>
      <c r="B38" s="3">
        <f>VLOOKUP($A$9:$A$93,data!$A$2:$R$78,2,FALSE)</f>
        <v>24674</v>
      </c>
      <c r="C38" s="3">
        <f>VLOOKUP($A$9:$A$93,data!$A$2:$R$78,3,FALSE)</f>
        <v>36034</v>
      </c>
      <c r="D38" s="3">
        <f>VLOOKUP($A$9:$A$93,data!$A$2:$R$78,4,FALSE)</f>
        <v>5096</v>
      </c>
      <c r="E38" s="3">
        <f>VLOOKUP($A$9:$A$93,data!$A$2:$R$78,5,FALSE)</f>
        <v>1067</v>
      </c>
      <c r="F38" s="3">
        <f>VLOOKUP($A$9:$A$93,data!$A$2:$R$78,6,FALSE)</f>
        <v>12</v>
      </c>
      <c r="G38" s="3">
        <f>VLOOKUP($A$9:$A$93,data!$A$2:$R$78,7,FALSE)</f>
        <v>18417</v>
      </c>
      <c r="H38" s="3">
        <f>VLOOKUP($A$9:$A$93,data!$A$2:$R$78,8,FALSE)</f>
        <v>2413</v>
      </c>
      <c r="I38" s="3">
        <f>VLOOKUP($A$9:$A$93,data!$A$2:$R$78,9,FALSE)</f>
        <v>42554</v>
      </c>
      <c r="J38" s="3">
        <f>VLOOKUP($A$9:$A$93,data!$A$2:$R$78,10,FALSE)</f>
        <v>1225</v>
      </c>
      <c r="K38" s="3">
        <f>VLOOKUP($A$9:$A$93,data!$A$2:$R$78,11,FALSE)</f>
        <v>1341714</v>
      </c>
      <c r="L38" s="3">
        <f>VLOOKUP($A$9:$A$93,data!$A$2:$R$78,12,FALSE)</f>
        <v>21333</v>
      </c>
      <c r="M38" s="3">
        <f>VLOOKUP($A$9:$A$93,data!$A$2:$R$78,13,FALSE)</f>
        <v>197722</v>
      </c>
      <c r="N38" s="3">
        <f>VLOOKUP($A$9:$A$93,data!$A$2:$R$78,14,FALSE)</f>
        <v>5364</v>
      </c>
      <c r="O38" s="3">
        <f>VLOOKUP($A$9:$A$93,data!$A$2:$R$78,15,FALSE)</f>
        <v>3356</v>
      </c>
      <c r="P38" s="3">
        <f>VLOOKUP($A$9:$A$93,data!$A$2:$R$78,16,FALSE)</f>
        <v>154</v>
      </c>
      <c r="Q38" s="3">
        <f>VLOOKUP($A$9:$A$93,data!$A$2:$R$78,17,FALSE)</f>
        <v>38</v>
      </c>
      <c r="R38" s="3">
        <f>VLOOKUP($A$9:$A$93,data!$A$2:$R$78,18,FALSE)</f>
        <v>4</v>
      </c>
    </row>
    <row r="39" spans="1:18" ht="20.45" customHeight="1" x14ac:dyDescent="0.2">
      <c r="A39" s="3" t="s">
        <v>67</v>
      </c>
      <c r="B39" s="3">
        <f>VLOOKUP($A$9:$A$93,data!$A$2:$R$78,2,FALSE)</f>
        <v>28170</v>
      </c>
      <c r="C39" s="3">
        <f>VLOOKUP($A$9:$A$93,data!$A$2:$R$78,3,FALSE)</f>
        <v>44657</v>
      </c>
      <c r="D39" s="3">
        <f>VLOOKUP($A$9:$A$93,data!$A$2:$R$78,4,FALSE)</f>
        <v>6115</v>
      </c>
      <c r="E39" s="3">
        <f>VLOOKUP($A$9:$A$93,data!$A$2:$R$78,5,FALSE)</f>
        <v>1586</v>
      </c>
      <c r="F39" s="3">
        <f>VLOOKUP($A$9:$A$93,data!$A$2:$R$78,6,FALSE)</f>
        <v>44</v>
      </c>
      <c r="G39" s="3">
        <f>VLOOKUP($A$9:$A$93,data!$A$2:$R$78,7,FALSE)</f>
        <v>12809</v>
      </c>
      <c r="H39" s="3">
        <f>VLOOKUP($A$9:$A$93,data!$A$2:$R$78,8,FALSE)</f>
        <v>2117</v>
      </c>
      <c r="I39" s="3">
        <f>VLOOKUP($A$9:$A$93,data!$A$2:$R$78,9,FALSE)</f>
        <v>51370</v>
      </c>
      <c r="J39" s="3">
        <f>VLOOKUP($A$9:$A$93,data!$A$2:$R$78,10,FALSE)</f>
        <v>1067</v>
      </c>
      <c r="K39" s="3">
        <f>VLOOKUP($A$9:$A$93,data!$A$2:$R$78,11,FALSE)</f>
        <v>1761709</v>
      </c>
      <c r="L39" s="3">
        <f>VLOOKUP($A$9:$A$93,data!$A$2:$R$78,12,FALSE)</f>
        <v>25486</v>
      </c>
      <c r="M39" s="3">
        <f>VLOOKUP($A$9:$A$93,data!$A$2:$R$78,13,FALSE)</f>
        <v>165838</v>
      </c>
      <c r="N39" s="3">
        <f>VLOOKUP($A$9:$A$93,data!$A$2:$R$78,14,FALSE)</f>
        <v>6729</v>
      </c>
      <c r="O39" s="3">
        <f>VLOOKUP($A$9:$A$93,data!$A$2:$R$78,15,FALSE)</f>
        <v>7244</v>
      </c>
      <c r="P39" s="3">
        <f>VLOOKUP($A$9:$A$93,data!$A$2:$R$78,16,FALSE)</f>
        <v>325</v>
      </c>
      <c r="Q39" s="3">
        <f>VLOOKUP($A$9:$A$93,data!$A$2:$R$78,17,FALSE)</f>
        <v>75</v>
      </c>
      <c r="R39" s="3">
        <f>VLOOKUP($A$9:$A$93,data!$A$2:$R$78,18,FALSE)</f>
        <v>4</v>
      </c>
    </row>
    <row r="40" spans="1:18" ht="20.45" customHeight="1" x14ac:dyDescent="0.2">
      <c r="A40" s="3" t="s">
        <v>68</v>
      </c>
      <c r="B40" s="3">
        <f>VLOOKUP($A$9:$A$93,data!$A$2:$R$78,2,FALSE)</f>
        <v>90441</v>
      </c>
      <c r="C40" s="3">
        <f>VLOOKUP($A$9:$A$93,data!$A$2:$R$78,3,FALSE)</f>
        <v>234614</v>
      </c>
      <c r="D40" s="3">
        <f>VLOOKUP($A$9:$A$93,data!$A$2:$R$78,4,FALSE)</f>
        <v>39253</v>
      </c>
      <c r="E40" s="3">
        <f>VLOOKUP($A$9:$A$93,data!$A$2:$R$78,5,FALSE)</f>
        <v>38652</v>
      </c>
      <c r="F40" s="3">
        <f>VLOOKUP($A$9:$A$93,data!$A$2:$R$78,6,FALSE)</f>
        <v>1118</v>
      </c>
      <c r="G40" s="3">
        <f>VLOOKUP($A$9:$A$93,data!$A$2:$R$78,7,FALSE)</f>
        <v>38994</v>
      </c>
      <c r="H40" s="3">
        <f>VLOOKUP($A$9:$A$93,data!$A$2:$R$78,8,FALSE)</f>
        <v>6070</v>
      </c>
      <c r="I40" s="3">
        <f>VLOOKUP($A$9:$A$93,data!$A$2:$R$78,9,FALSE)</f>
        <v>204737</v>
      </c>
      <c r="J40" s="3">
        <f>VLOOKUP($A$9:$A$93,data!$A$2:$R$78,10,FALSE)</f>
        <v>4699</v>
      </c>
      <c r="K40" s="3">
        <f>VLOOKUP($A$9:$A$93,data!$A$2:$R$78,11,FALSE)</f>
        <v>6899481</v>
      </c>
      <c r="L40" s="3">
        <f>VLOOKUP($A$9:$A$93,data!$A$2:$R$78,12,FALSE)</f>
        <v>75400</v>
      </c>
      <c r="M40" s="3">
        <f>VLOOKUP($A$9:$A$93,data!$A$2:$R$78,13,FALSE)</f>
        <v>620655</v>
      </c>
      <c r="N40" s="3">
        <f>VLOOKUP($A$9:$A$93,data!$A$2:$R$78,14,FALSE)</f>
        <v>13399</v>
      </c>
      <c r="O40" s="3">
        <f>VLOOKUP($A$9:$A$93,data!$A$2:$R$78,15,FALSE)</f>
        <v>19008</v>
      </c>
      <c r="P40" s="3">
        <f>VLOOKUP($A$9:$A$93,data!$A$2:$R$78,16,FALSE)</f>
        <v>890</v>
      </c>
      <c r="Q40" s="3">
        <f>VLOOKUP($A$9:$A$93,data!$A$2:$R$78,17,FALSE)</f>
        <v>176</v>
      </c>
      <c r="R40" s="3">
        <f>VLOOKUP($A$9:$A$93,data!$A$2:$R$78,18,FALSE)</f>
        <v>33</v>
      </c>
    </row>
    <row r="41" spans="1:18" ht="20.45" customHeight="1" x14ac:dyDescent="0.2">
      <c r="A41" s="3" t="s">
        <v>69</v>
      </c>
      <c r="B41" s="3">
        <f>VLOOKUP($A$9:$A$93,data!$A$2:$R$78,2,FALSE)</f>
        <v>98514</v>
      </c>
      <c r="C41" s="3">
        <f>VLOOKUP($A$9:$A$93,data!$A$2:$R$78,3,FALSE)</f>
        <v>127086</v>
      </c>
      <c r="D41" s="3">
        <f>VLOOKUP($A$9:$A$93,data!$A$2:$R$78,4,FALSE)</f>
        <v>20627</v>
      </c>
      <c r="E41" s="3">
        <f>VLOOKUP($A$9:$A$93,data!$A$2:$R$78,5,FALSE)</f>
        <v>9026</v>
      </c>
      <c r="F41" s="3">
        <f>VLOOKUP($A$9:$A$93,data!$A$2:$R$78,6,FALSE)</f>
        <v>247</v>
      </c>
      <c r="G41" s="3">
        <f>VLOOKUP($A$9:$A$93,data!$A$2:$R$78,7,FALSE)</f>
        <v>54809</v>
      </c>
      <c r="H41" s="3">
        <f>VLOOKUP($A$9:$A$93,data!$A$2:$R$78,8,FALSE)</f>
        <v>10580</v>
      </c>
      <c r="I41" s="3">
        <f>VLOOKUP($A$9:$A$93,data!$A$2:$R$78,9,FALSE)</f>
        <v>188525</v>
      </c>
      <c r="J41" s="3">
        <f>VLOOKUP($A$9:$A$93,data!$A$2:$R$78,10,FALSE)</f>
        <v>3501</v>
      </c>
      <c r="K41" s="3">
        <f>VLOOKUP($A$9:$A$93,data!$A$2:$R$78,11,FALSE)</f>
        <v>4581770</v>
      </c>
      <c r="L41" s="3">
        <f>VLOOKUP($A$9:$A$93,data!$A$2:$R$78,12,FALSE)</f>
        <v>87815</v>
      </c>
      <c r="M41" s="3">
        <f>VLOOKUP($A$9:$A$93,data!$A$2:$R$78,13,FALSE)</f>
        <v>435158</v>
      </c>
      <c r="N41" s="3">
        <f>VLOOKUP($A$9:$A$93,data!$A$2:$R$78,14,FALSE)</f>
        <v>17738</v>
      </c>
      <c r="O41" s="3">
        <f>VLOOKUP($A$9:$A$93,data!$A$2:$R$78,15,FALSE)</f>
        <v>15748</v>
      </c>
      <c r="P41" s="3">
        <f>VLOOKUP($A$9:$A$93,data!$A$2:$R$78,16,FALSE)</f>
        <v>721</v>
      </c>
      <c r="Q41" s="3">
        <f>VLOOKUP($A$9:$A$93,data!$A$2:$R$78,17,FALSE)</f>
        <v>274</v>
      </c>
      <c r="R41" s="3">
        <f>VLOOKUP($A$9:$A$93,data!$A$2:$R$78,18,FALSE)</f>
        <v>27</v>
      </c>
    </row>
    <row r="42" spans="1:18" ht="20.45" customHeight="1" x14ac:dyDescent="0.2">
      <c r="A42" s="3" t="s">
        <v>70</v>
      </c>
      <c r="B42" s="3">
        <f>VLOOKUP($A$9:$A$93,data!$A$2:$R$78,2,FALSE)</f>
        <v>41694</v>
      </c>
      <c r="C42" s="3">
        <f>VLOOKUP($A$9:$A$93,data!$A$2:$R$78,3,FALSE)</f>
        <v>42686</v>
      </c>
      <c r="D42" s="3">
        <f>VLOOKUP($A$9:$A$93,data!$A$2:$R$78,4,FALSE)</f>
        <v>5028</v>
      </c>
      <c r="E42" s="3">
        <f>VLOOKUP($A$9:$A$93,data!$A$2:$R$78,5,FALSE)</f>
        <v>6523</v>
      </c>
      <c r="F42" s="3">
        <f>VLOOKUP($A$9:$A$93,data!$A$2:$R$78,6,FALSE)</f>
        <v>81</v>
      </c>
      <c r="G42" s="3">
        <f>VLOOKUP($A$9:$A$93,data!$A$2:$R$78,7,FALSE)</f>
        <v>12892</v>
      </c>
      <c r="H42" s="3">
        <f>VLOOKUP($A$9:$A$93,data!$A$2:$R$78,8,FALSE)</f>
        <v>1575</v>
      </c>
      <c r="I42" s="3">
        <f>VLOOKUP($A$9:$A$93,data!$A$2:$R$78,9,FALSE)</f>
        <v>63770</v>
      </c>
      <c r="J42" s="3">
        <f>VLOOKUP($A$9:$A$93,data!$A$2:$R$78,10,FALSE)</f>
        <v>1232</v>
      </c>
      <c r="K42" s="3">
        <f>VLOOKUP($A$9:$A$93,data!$A$2:$R$78,11,FALSE)</f>
        <v>1599350</v>
      </c>
      <c r="L42" s="3">
        <f>VLOOKUP($A$9:$A$93,data!$A$2:$R$78,12,FALSE)</f>
        <v>37891</v>
      </c>
      <c r="M42" s="3">
        <f>VLOOKUP($A$9:$A$93,data!$A$2:$R$78,13,FALSE)</f>
        <v>190021</v>
      </c>
      <c r="N42" s="3">
        <f>VLOOKUP($A$9:$A$93,data!$A$2:$R$78,14,FALSE)</f>
        <v>9448</v>
      </c>
      <c r="O42" s="3">
        <f>VLOOKUP($A$9:$A$93,data!$A$2:$R$78,15,FALSE)</f>
        <v>7674</v>
      </c>
      <c r="P42" s="3">
        <f>VLOOKUP($A$9:$A$93,data!$A$2:$R$78,16,FALSE)</f>
        <v>328</v>
      </c>
      <c r="Q42" s="3">
        <f>VLOOKUP($A$9:$A$93,data!$A$2:$R$78,17,FALSE)</f>
        <v>277</v>
      </c>
      <c r="R42" s="3">
        <f>VLOOKUP($A$9:$A$93,data!$A$2:$R$78,18,FALSE)</f>
        <v>22</v>
      </c>
    </row>
    <row r="43" spans="1:18" ht="20.45" customHeight="1" x14ac:dyDescent="0.2">
      <c r="A43" s="3" t="s">
        <v>71</v>
      </c>
      <c r="B43" s="3">
        <f>VLOOKUP($A$9:$A$93,data!$A$2:$R$78,2,FALSE)</f>
        <v>30526</v>
      </c>
      <c r="C43" s="3">
        <f>VLOOKUP($A$9:$A$93,data!$A$2:$R$78,3,FALSE)</f>
        <v>42031</v>
      </c>
      <c r="D43" s="3">
        <f>VLOOKUP($A$9:$A$93,data!$A$2:$R$78,4,FALSE)</f>
        <v>7288</v>
      </c>
      <c r="E43" s="3">
        <f>VLOOKUP($A$9:$A$93,data!$A$2:$R$78,5,FALSE)</f>
        <v>53</v>
      </c>
      <c r="F43" s="3">
        <f>VLOOKUP($A$9:$A$93,data!$A$2:$R$78,6,FALSE)</f>
        <v>4</v>
      </c>
      <c r="G43" s="3">
        <f>VLOOKUP($A$9:$A$93,data!$A$2:$R$78,7,FALSE)</f>
        <v>12475</v>
      </c>
      <c r="H43" s="3">
        <f>VLOOKUP($A$9:$A$93,data!$A$2:$R$78,8,FALSE)</f>
        <v>2253</v>
      </c>
      <c r="I43" s="3">
        <f>VLOOKUP($A$9:$A$93,data!$A$2:$R$78,9,FALSE)</f>
        <v>56602</v>
      </c>
      <c r="J43" s="3">
        <f>VLOOKUP($A$9:$A$93,data!$A$2:$R$78,10,FALSE)</f>
        <v>1169</v>
      </c>
      <c r="K43" s="3">
        <f>VLOOKUP($A$9:$A$93,data!$A$2:$R$78,11,FALSE)</f>
        <v>1940793</v>
      </c>
      <c r="L43" s="3">
        <f>VLOOKUP($A$9:$A$93,data!$A$2:$R$78,12,FALSE)</f>
        <v>27638</v>
      </c>
      <c r="M43" s="3">
        <f>VLOOKUP($A$9:$A$93,data!$A$2:$R$78,13,FALSE)</f>
        <v>238030</v>
      </c>
      <c r="N43" s="3">
        <f>VLOOKUP($A$9:$A$93,data!$A$2:$R$78,14,FALSE)</f>
        <v>8046</v>
      </c>
      <c r="O43" s="3">
        <f>VLOOKUP($A$9:$A$93,data!$A$2:$R$78,15,FALSE)</f>
        <v>6186</v>
      </c>
      <c r="P43" s="3">
        <f>VLOOKUP($A$9:$A$93,data!$A$2:$R$78,16,FALSE)</f>
        <v>320</v>
      </c>
      <c r="Q43" s="3">
        <f>VLOOKUP($A$9:$A$93,data!$A$2:$R$78,17,FALSE)</f>
        <v>91</v>
      </c>
      <c r="R43" s="3">
        <f>VLOOKUP($A$9:$A$93,data!$A$2:$R$78,18,FALSE)</f>
        <v>8</v>
      </c>
    </row>
    <row r="44" spans="1:18" ht="20.45" customHeight="1" x14ac:dyDescent="0.2">
      <c r="A44" s="3" t="s">
        <v>72</v>
      </c>
      <c r="B44" s="3">
        <f>VLOOKUP($A$9:$A$93,data!$A$2:$R$78,2,FALSE)</f>
        <v>83866</v>
      </c>
      <c r="C44" s="3">
        <f>VLOOKUP($A$9:$A$93,data!$A$2:$R$78,3,FALSE)</f>
        <v>221799</v>
      </c>
      <c r="D44" s="3">
        <f>VLOOKUP($A$9:$A$93,data!$A$2:$R$78,4,FALSE)</f>
        <v>44684</v>
      </c>
      <c r="E44" s="3">
        <f>VLOOKUP($A$9:$A$93,data!$A$2:$R$78,5,FALSE)</f>
        <v>7773</v>
      </c>
      <c r="F44" s="3">
        <f>VLOOKUP($A$9:$A$93,data!$A$2:$R$78,6,FALSE)</f>
        <v>243</v>
      </c>
      <c r="G44" s="3">
        <f>VLOOKUP($A$9:$A$93,data!$A$2:$R$78,7,FALSE)</f>
        <v>54449</v>
      </c>
      <c r="H44" s="3">
        <f>VLOOKUP($A$9:$A$93,data!$A$2:$R$78,8,FALSE)</f>
        <v>11456</v>
      </c>
      <c r="I44" s="3">
        <f>VLOOKUP($A$9:$A$93,data!$A$2:$R$78,9,FALSE)</f>
        <v>128161</v>
      </c>
      <c r="J44" s="3">
        <f>VLOOKUP($A$9:$A$93,data!$A$2:$R$78,10,FALSE)</f>
        <v>4152</v>
      </c>
      <c r="K44" s="3">
        <f>VLOOKUP($A$9:$A$93,data!$A$2:$R$78,11,FALSE)</f>
        <v>3976132</v>
      </c>
      <c r="L44" s="3">
        <f>VLOOKUP($A$9:$A$93,data!$A$2:$R$78,12,FALSE)</f>
        <v>65553</v>
      </c>
      <c r="M44" s="3">
        <f>VLOOKUP($A$9:$A$93,data!$A$2:$R$78,13,FALSE)</f>
        <v>380506</v>
      </c>
      <c r="N44" s="3">
        <f>VLOOKUP($A$9:$A$93,data!$A$2:$R$78,14,FALSE)</f>
        <v>12826</v>
      </c>
      <c r="O44" s="3">
        <f>VLOOKUP($A$9:$A$93,data!$A$2:$R$78,15,FALSE)</f>
        <v>8435</v>
      </c>
      <c r="P44" s="3">
        <f>VLOOKUP($A$9:$A$93,data!$A$2:$R$78,16,FALSE)</f>
        <v>372</v>
      </c>
      <c r="Q44" s="3">
        <f>VLOOKUP($A$9:$A$93,data!$A$2:$R$78,17,FALSE)</f>
        <v>436</v>
      </c>
      <c r="R44" s="3">
        <f>VLOOKUP($A$9:$A$93,data!$A$2:$R$78,18,FALSE)</f>
        <v>15</v>
      </c>
    </row>
    <row r="45" spans="1:18" ht="20.45" customHeight="1" x14ac:dyDescent="0.2">
      <c r="A45" s="3" t="s">
        <v>73</v>
      </c>
      <c r="B45" s="3">
        <f>VLOOKUP($A$9:$A$93,data!$A$2:$R$78,2,FALSE)</f>
        <v>110143</v>
      </c>
      <c r="C45" s="3">
        <f>VLOOKUP($A$9:$A$93,data!$A$2:$R$78,3,FALSE)</f>
        <v>300428</v>
      </c>
      <c r="D45" s="3">
        <f>VLOOKUP($A$9:$A$93,data!$A$2:$R$78,4,FALSE)</f>
        <v>64603</v>
      </c>
      <c r="E45" s="3">
        <f>VLOOKUP($A$9:$A$93,data!$A$2:$R$78,5,FALSE)</f>
        <v>735</v>
      </c>
      <c r="F45" s="3">
        <f>VLOOKUP($A$9:$A$93,data!$A$2:$R$78,6,FALSE)</f>
        <v>46</v>
      </c>
      <c r="G45" s="3">
        <f>VLOOKUP($A$9:$A$93,data!$A$2:$R$78,7,FALSE)</f>
        <v>68997</v>
      </c>
      <c r="H45" s="3">
        <f>VLOOKUP($A$9:$A$93,data!$A$2:$R$78,8,FALSE)</f>
        <v>17451</v>
      </c>
      <c r="I45" s="3">
        <f>VLOOKUP($A$9:$A$93,data!$A$2:$R$78,9,FALSE)</f>
        <v>113789</v>
      </c>
      <c r="J45" s="3">
        <f>VLOOKUP($A$9:$A$93,data!$A$2:$R$78,10,FALSE)</f>
        <v>3991</v>
      </c>
      <c r="K45" s="3">
        <f>VLOOKUP($A$9:$A$93,data!$A$2:$R$78,11,FALSE)</f>
        <v>4314503</v>
      </c>
      <c r="L45" s="3">
        <f>VLOOKUP($A$9:$A$93,data!$A$2:$R$78,12,FALSE)</f>
        <v>82584</v>
      </c>
      <c r="M45" s="3">
        <f>VLOOKUP($A$9:$A$93,data!$A$2:$R$78,13,FALSE)</f>
        <v>554400</v>
      </c>
      <c r="N45" s="3">
        <f>VLOOKUP($A$9:$A$93,data!$A$2:$R$78,14,FALSE)</f>
        <v>18538</v>
      </c>
      <c r="O45" s="3">
        <f>VLOOKUP($A$9:$A$93,data!$A$2:$R$78,15,FALSE)</f>
        <v>4650</v>
      </c>
      <c r="P45" s="3">
        <f>VLOOKUP($A$9:$A$93,data!$A$2:$R$78,16,FALSE)</f>
        <v>253</v>
      </c>
      <c r="Q45" s="3">
        <f>VLOOKUP($A$9:$A$93,data!$A$2:$R$78,17,FALSE)</f>
        <v>149</v>
      </c>
      <c r="R45" s="3">
        <f>VLOOKUP($A$9:$A$93,data!$A$2:$R$78,18,FALSE)</f>
        <v>18</v>
      </c>
    </row>
    <row r="46" spans="1:18" ht="20.45" customHeight="1" x14ac:dyDescent="0.2">
      <c r="A46" s="3" t="s">
        <v>74</v>
      </c>
      <c r="B46" s="3">
        <f>VLOOKUP($A$9:$A$93,data!$A$2:$R$78,2,FALSE)</f>
        <v>83094</v>
      </c>
      <c r="C46" s="3">
        <f>VLOOKUP($A$9:$A$93,data!$A$2:$R$78,3,FALSE)</f>
        <v>111632</v>
      </c>
      <c r="D46" s="3">
        <f>VLOOKUP($A$9:$A$93,data!$A$2:$R$78,4,FALSE)</f>
        <v>24154</v>
      </c>
      <c r="E46" s="3">
        <f>VLOOKUP($A$9:$A$93,data!$A$2:$R$78,5,FALSE)</f>
        <v>796</v>
      </c>
      <c r="F46" s="3">
        <f>VLOOKUP($A$9:$A$93,data!$A$2:$R$78,6,FALSE)</f>
        <v>62</v>
      </c>
      <c r="G46" s="3">
        <f>VLOOKUP($A$9:$A$93,data!$A$2:$R$78,7,FALSE)</f>
        <v>26575</v>
      </c>
      <c r="H46" s="3">
        <f>VLOOKUP($A$9:$A$93,data!$A$2:$R$78,8,FALSE)</f>
        <v>5591</v>
      </c>
      <c r="I46" s="3">
        <f>VLOOKUP($A$9:$A$93,data!$A$2:$R$78,9,FALSE)</f>
        <v>67967</v>
      </c>
      <c r="J46" s="3">
        <f>VLOOKUP($A$9:$A$93,data!$A$2:$R$78,10,FALSE)</f>
        <v>3348</v>
      </c>
      <c r="K46" s="3">
        <f>VLOOKUP($A$9:$A$93,data!$A$2:$R$78,11,FALSE)</f>
        <v>3192640</v>
      </c>
      <c r="L46" s="3">
        <f>VLOOKUP($A$9:$A$93,data!$A$2:$R$78,12,FALSE)</f>
        <v>75425</v>
      </c>
      <c r="M46" s="3">
        <f>VLOOKUP($A$9:$A$93,data!$A$2:$R$78,13,FALSE)</f>
        <v>297147</v>
      </c>
      <c r="N46" s="3">
        <f>VLOOKUP($A$9:$A$93,data!$A$2:$R$78,14,FALSE)</f>
        <v>11950</v>
      </c>
      <c r="O46" s="3">
        <f>VLOOKUP($A$9:$A$93,data!$A$2:$R$78,15,FALSE)</f>
        <v>4477</v>
      </c>
      <c r="P46" s="3">
        <f>VLOOKUP($A$9:$A$93,data!$A$2:$R$78,16,FALSE)</f>
        <v>293</v>
      </c>
      <c r="Q46" s="3">
        <f>VLOOKUP($A$9:$A$93,data!$A$2:$R$78,17,FALSE)</f>
        <v>135</v>
      </c>
      <c r="R46" s="3">
        <f>VLOOKUP($A$9:$A$93,data!$A$2:$R$78,18,FALSE)</f>
        <v>11</v>
      </c>
    </row>
    <row r="47" spans="1:18" ht="20.45" customHeight="1" x14ac:dyDescent="0.2">
      <c r="A47" s="3" t="s">
        <v>75</v>
      </c>
      <c r="B47" s="3">
        <f>VLOOKUP($A$9:$A$93,data!$A$2:$R$78,2,FALSE)</f>
        <v>99981</v>
      </c>
      <c r="C47" s="3">
        <f>VLOOKUP($A$9:$A$93,data!$A$2:$R$78,3,FALSE)</f>
        <v>219512</v>
      </c>
      <c r="D47" s="3">
        <f>VLOOKUP($A$9:$A$93,data!$A$2:$R$78,4,FALSE)</f>
        <v>43830</v>
      </c>
      <c r="E47" s="3">
        <f>VLOOKUP($A$9:$A$93,data!$A$2:$R$78,5,FALSE)</f>
        <v>4598</v>
      </c>
      <c r="F47" s="3">
        <f>VLOOKUP($A$9:$A$93,data!$A$2:$R$78,6,FALSE)</f>
        <v>183</v>
      </c>
      <c r="G47" s="3">
        <f>VLOOKUP($A$9:$A$93,data!$A$2:$R$78,7,FALSE)</f>
        <v>82085</v>
      </c>
      <c r="H47" s="3">
        <f>VLOOKUP($A$9:$A$93,data!$A$2:$R$78,8,FALSE)</f>
        <v>15968</v>
      </c>
      <c r="I47" s="3">
        <f>VLOOKUP($A$9:$A$93,data!$A$2:$R$78,9,FALSE)</f>
        <v>77996</v>
      </c>
      <c r="J47" s="3">
        <f>VLOOKUP($A$9:$A$93,data!$A$2:$R$78,10,FALSE)</f>
        <v>4311</v>
      </c>
      <c r="K47" s="3">
        <f>VLOOKUP($A$9:$A$93,data!$A$2:$R$78,11,FALSE)</f>
        <v>3027440</v>
      </c>
      <c r="L47" s="3">
        <f>VLOOKUP($A$9:$A$93,data!$A$2:$R$78,12,FALSE)</f>
        <v>80409</v>
      </c>
      <c r="M47" s="3">
        <f>VLOOKUP($A$9:$A$93,data!$A$2:$R$78,13,FALSE)</f>
        <v>298479</v>
      </c>
      <c r="N47" s="3">
        <f>VLOOKUP($A$9:$A$93,data!$A$2:$R$78,14,FALSE)</f>
        <v>17737</v>
      </c>
      <c r="O47" s="3">
        <f>VLOOKUP($A$9:$A$93,data!$A$2:$R$78,15,FALSE)</f>
        <v>5468</v>
      </c>
      <c r="P47" s="3">
        <f>VLOOKUP($A$9:$A$93,data!$A$2:$R$78,16,FALSE)</f>
        <v>316</v>
      </c>
      <c r="Q47" s="3">
        <f>VLOOKUP($A$9:$A$93,data!$A$2:$R$78,17,FALSE)</f>
        <v>143</v>
      </c>
      <c r="R47" s="3">
        <f>VLOOKUP($A$9:$A$93,data!$A$2:$R$78,18,FALSE)</f>
        <v>16</v>
      </c>
    </row>
    <row r="48" spans="1:18" ht="20.45" customHeight="1" x14ac:dyDescent="0.2">
      <c r="A48" s="3" t="s">
        <v>76</v>
      </c>
      <c r="B48" s="3">
        <f>VLOOKUP($A$9:$A$93,data!$A$2:$R$78,2,FALSE)</f>
        <v>64473</v>
      </c>
      <c r="C48" s="3">
        <f>VLOOKUP($A$9:$A$93,data!$A$2:$R$78,3,FALSE)</f>
        <v>129949</v>
      </c>
      <c r="D48" s="3">
        <f>VLOOKUP($A$9:$A$93,data!$A$2:$R$78,4,FALSE)</f>
        <v>24898</v>
      </c>
      <c r="E48" s="3">
        <f>VLOOKUP($A$9:$A$93,data!$A$2:$R$78,5,FALSE)</f>
        <v>134</v>
      </c>
      <c r="F48" s="3">
        <f>VLOOKUP($A$9:$A$93,data!$A$2:$R$78,6,FALSE)</f>
        <v>15</v>
      </c>
      <c r="G48" s="3">
        <f>VLOOKUP($A$9:$A$93,data!$A$2:$R$78,7,FALSE)</f>
        <v>71008</v>
      </c>
      <c r="H48" s="3">
        <f>VLOOKUP($A$9:$A$93,data!$A$2:$R$78,8,FALSE)</f>
        <v>13392</v>
      </c>
      <c r="I48" s="3">
        <f>VLOOKUP($A$9:$A$93,data!$A$2:$R$78,9,FALSE)</f>
        <v>122979</v>
      </c>
      <c r="J48" s="3">
        <f>VLOOKUP($A$9:$A$93,data!$A$2:$R$78,10,FALSE)</f>
        <v>3885</v>
      </c>
      <c r="K48" s="3">
        <f>VLOOKUP($A$9:$A$93,data!$A$2:$R$78,11,FALSE)</f>
        <v>2125040</v>
      </c>
      <c r="L48" s="3">
        <f>VLOOKUP($A$9:$A$93,data!$A$2:$R$78,12,FALSE)</f>
        <v>50619</v>
      </c>
      <c r="M48" s="3">
        <f>VLOOKUP($A$9:$A$93,data!$A$2:$R$78,13,FALSE)</f>
        <v>134793</v>
      </c>
      <c r="N48" s="3">
        <f>VLOOKUP($A$9:$A$93,data!$A$2:$R$78,14,FALSE)</f>
        <v>7507</v>
      </c>
      <c r="O48" s="3">
        <f>VLOOKUP($A$9:$A$93,data!$A$2:$R$78,15,FALSE)</f>
        <v>3600</v>
      </c>
      <c r="P48" s="3">
        <f>VLOOKUP($A$9:$A$93,data!$A$2:$R$78,16,FALSE)</f>
        <v>238</v>
      </c>
      <c r="Q48" s="3">
        <f>VLOOKUP($A$9:$A$93,data!$A$2:$R$78,17,FALSE)</f>
        <v>147</v>
      </c>
      <c r="R48" s="3">
        <f>VLOOKUP($A$9:$A$93,data!$A$2:$R$78,18,FALSE)</f>
        <v>8</v>
      </c>
    </row>
    <row r="49" spans="1:18" ht="20.45" customHeight="1" x14ac:dyDescent="0.2">
      <c r="A49" s="3" t="s">
        <v>77</v>
      </c>
      <c r="B49" s="3">
        <f>VLOOKUP($A$9:$A$93,data!$A$2:$R$78,2,FALSE)</f>
        <v>27452</v>
      </c>
      <c r="C49" s="3">
        <f>VLOOKUP($A$9:$A$93,data!$A$2:$R$78,3,FALSE)</f>
        <v>77794</v>
      </c>
      <c r="D49" s="3">
        <f>VLOOKUP($A$9:$A$93,data!$A$2:$R$78,4,FALSE)</f>
        <v>17932</v>
      </c>
      <c r="E49" s="3">
        <f>VLOOKUP($A$9:$A$93,data!$A$2:$R$78,5,FALSE)</f>
        <v>0</v>
      </c>
      <c r="F49" s="3">
        <f>VLOOKUP($A$9:$A$93,data!$A$2:$R$78,6,FALSE)</f>
        <v>0</v>
      </c>
      <c r="G49" s="3">
        <f>VLOOKUP($A$9:$A$93,data!$A$2:$R$78,7,FALSE)</f>
        <v>17193</v>
      </c>
      <c r="H49" s="3">
        <f>VLOOKUP($A$9:$A$93,data!$A$2:$R$78,8,FALSE)</f>
        <v>4301</v>
      </c>
      <c r="I49" s="3">
        <f>VLOOKUP($A$9:$A$93,data!$A$2:$R$78,9,FALSE)</f>
        <v>30292</v>
      </c>
      <c r="J49" s="3">
        <f>VLOOKUP($A$9:$A$93,data!$A$2:$R$78,10,FALSE)</f>
        <v>1788</v>
      </c>
      <c r="K49" s="3">
        <f>VLOOKUP($A$9:$A$93,data!$A$2:$R$78,11,FALSE)</f>
        <v>1008471</v>
      </c>
      <c r="L49" s="3">
        <f>VLOOKUP($A$9:$A$93,data!$A$2:$R$78,12,FALSE)</f>
        <v>21047</v>
      </c>
      <c r="M49" s="3">
        <f>VLOOKUP($A$9:$A$93,data!$A$2:$R$78,13,FALSE)</f>
        <v>40437</v>
      </c>
      <c r="N49" s="3">
        <f>VLOOKUP($A$9:$A$93,data!$A$2:$R$78,14,FALSE)</f>
        <v>2255</v>
      </c>
      <c r="O49" s="3">
        <f>VLOOKUP($A$9:$A$93,data!$A$2:$R$78,15,FALSE)</f>
        <v>1872</v>
      </c>
      <c r="P49" s="3">
        <f>VLOOKUP($A$9:$A$93,data!$A$2:$R$78,16,FALSE)</f>
        <v>125</v>
      </c>
      <c r="Q49" s="3">
        <f>VLOOKUP($A$9:$A$93,data!$A$2:$R$78,17,FALSE)</f>
        <v>34</v>
      </c>
      <c r="R49" s="3">
        <f>VLOOKUP($A$9:$A$93,data!$A$2:$R$78,18,FALSE)</f>
        <v>2</v>
      </c>
    </row>
    <row r="50" spans="1:18" ht="20.45" customHeight="1" x14ac:dyDescent="0.2">
      <c r="A50" s="13" t="s">
        <v>18</v>
      </c>
      <c r="B50" s="1">
        <f>SUM(B51:B58)</f>
        <v>386761</v>
      </c>
      <c r="C50" s="1">
        <f t="shared" ref="C50:R50" si="5">SUM(C51:C58)</f>
        <v>593512</v>
      </c>
      <c r="D50" s="1">
        <f t="shared" si="5"/>
        <v>61999</v>
      </c>
      <c r="E50" s="1">
        <f t="shared" si="5"/>
        <v>87684</v>
      </c>
      <c r="F50" s="1">
        <f t="shared" si="5"/>
        <v>1842</v>
      </c>
      <c r="G50" s="1">
        <f t="shared" si="5"/>
        <v>156401</v>
      </c>
      <c r="H50" s="1">
        <f t="shared" si="5"/>
        <v>17936</v>
      </c>
      <c r="I50" s="1">
        <f t="shared" si="5"/>
        <v>1062740</v>
      </c>
      <c r="J50" s="1">
        <f t="shared" si="5"/>
        <v>43955</v>
      </c>
      <c r="K50" s="1">
        <f t="shared" si="5"/>
        <v>28815999</v>
      </c>
      <c r="L50" s="1">
        <f t="shared" si="5"/>
        <v>357531</v>
      </c>
      <c r="M50" s="1">
        <f t="shared" si="5"/>
        <v>509194</v>
      </c>
      <c r="N50" s="1">
        <f t="shared" si="5"/>
        <v>16235</v>
      </c>
      <c r="O50" s="1">
        <f t="shared" si="5"/>
        <v>22523</v>
      </c>
      <c r="P50" s="1">
        <f t="shared" si="5"/>
        <v>1323</v>
      </c>
      <c r="Q50" s="1">
        <f t="shared" si="5"/>
        <v>2006</v>
      </c>
      <c r="R50" s="1">
        <f t="shared" si="5"/>
        <v>109</v>
      </c>
    </row>
    <row r="51" spans="1:18" ht="20.45" customHeight="1" x14ac:dyDescent="0.2">
      <c r="A51" s="3" t="s">
        <v>58</v>
      </c>
      <c r="B51" s="3">
        <f>VLOOKUP($A$9:$A$93,data!$A$2:$R$78,2,FALSE)</f>
        <v>73735</v>
      </c>
      <c r="C51" s="3">
        <f>VLOOKUP($A$9:$A$93,data!$A$2:$R$78,3,FALSE)</f>
        <v>165129</v>
      </c>
      <c r="D51" s="3">
        <f>VLOOKUP($A$9:$A$93,data!$A$2:$R$78,4,FALSE)</f>
        <v>15065</v>
      </c>
      <c r="E51" s="3">
        <f>VLOOKUP($A$9:$A$93,data!$A$2:$R$78,5,FALSE)</f>
        <v>53309</v>
      </c>
      <c r="F51" s="3">
        <f>VLOOKUP($A$9:$A$93,data!$A$2:$R$78,6,FALSE)</f>
        <v>1137</v>
      </c>
      <c r="G51" s="3">
        <f>VLOOKUP($A$9:$A$93,data!$A$2:$R$78,7,FALSE)</f>
        <v>53648</v>
      </c>
      <c r="H51" s="3">
        <f>VLOOKUP($A$9:$A$93,data!$A$2:$R$78,8,FALSE)</f>
        <v>5770</v>
      </c>
      <c r="I51" s="3">
        <f>VLOOKUP($A$9:$A$93,data!$A$2:$R$78,9,FALSE)</f>
        <v>383948</v>
      </c>
      <c r="J51" s="3">
        <f>VLOOKUP($A$9:$A$93,data!$A$2:$R$78,10,FALSE)</f>
        <v>15377</v>
      </c>
      <c r="K51" s="3">
        <f>VLOOKUP($A$9:$A$93,data!$A$2:$R$78,11,FALSE)</f>
        <v>7467425</v>
      </c>
      <c r="L51" s="3">
        <f>VLOOKUP($A$9:$A$93,data!$A$2:$R$78,12,FALSE)</f>
        <v>63117</v>
      </c>
      <c r="M51" s="3">
        <f>VLOOKUP($A$9:$A$93,data!$A$2:$R$78,13,FALSE)</f>
        <v>77173</v>
      </c>
      <c r="N51" s="3">
        <f>VLOOKUP($A$9:$A$93,data!$A$2:$R$78,14,FALSE)</f>
        <v>2121</v>
      </c>
      <c r="O51" s="3">
        <f>VLOOKUP($A$9:$A$93,data!$A$2:$R$78,15,FALSE)</f>
        <v>4678</v>
      </c>
      <c r="P51" s="3">
        <f>VLOOKUP($A$9:$A$93,data!$A$2:$R$78,16,FALSE)</f>
        <v>217</v>
      </c>
      <c r="Q51" s="3">
        <f>VLOOKUP($A$9:$A$93,data!$A$2:$R$78,17,FALSE)</f>
        <v>319</v>
      </c>
      <c r="R51" s="3">
        <f>VLOOKUP($A$9:$A$93,data!$A$2:$R$78,18,FALSE)</f>
        <v>23</v>
      </c>
    </row>
    <row r="52" spans="1:18" ht="20.45" customHeight="1" x14ac:dyDescent="0.2">
      <c r="A52" s="3" t="s">
        <v>59</v>
      </c>
      <c r="B52" s="3">
        <f>VLOOKUP($A$9:$A$93,data!$A$2:$R$78,2,FALSE)</f>
        <v>34531</v>
      </c>
      <c r="C52" s="3">
        <f>VLOOKUP($A$9:$A$93,data!$A$2:$R$78,3,FALSE)</f>
        <v>26570</v>
      </c>
      <c r="D52" s="3">
        <f>VLOOKUP($A$9:$A$93,data!$A$2:$R$78,4,FALSE)</f>
        <v>2408</v>
      </c>
      <c r="E52" s="3">
        <f>VLOOKUP($A$9:$A$93,data!$A$2:$R$78,5,FALSE)</f>
        <v>25634</v>
      </c>
      <c r="F52" s="3">
        <f>VLOOKUP($A$9:$A$93,data!$A$2:$R$78,6,FALSE)</f>
        <v>453</v>
      </c>
      <c r="G52" s="3">
        <f>VLOOKUP($A$9:$A$93,data!$A$2:$R$78,7,FALSE)</f>
        <v>4915</v>
      </c>
      <c r="H52" s="3">
        <f>VLOOKUP($A$9:$A$93,data!$A$2:$R$78,8,FALSE)</f>
        <v>445</v>
      </c>
      <c r="I52" s="3">
        <f>VLOOKUP($A$9:$A$93,data!$A$2:$R$78,9,FALSE)</f>
        <v>154446</v>
      </c>
      <c r="J52" s="3">
        <f>VLOOKUP($A$9:$A$93,data!$A$2:$R$78,10,FALSE)</f>
        <v>1199</v>
      </c>
      <c r="K52" s="3">
        <f>VLOOKUP($A$9:$A$93,data!$A$2:$R$78,11,FALSE)</f>
        <v>4363466</v>
      </c>
      <c r="L52" s="3">
        <f>VLOOKUP($A$9:$A$93,data!$A$2:$R$78,12,FALSE)</f>
        <v>33306</v>
      </c>
      <c r="M52" s="3">
        <f>VLOOKUP($A$9:$A$93,data!$A$2:$R$78,13,FALSE)</f>
        <v>15993</v>
      </c>
      <c r="N52" s="3">
        <f>VLOOKUP($A$9:$A$93,data!$A$2:$R$78,14,FALSE)</f>
        <v>437</v>
      </c>
      <c r="O52" s="3">
        <f>VLOOKUP($A$9:$A$93,data!$A$2:$R$78,15,FALSE)</f>
        <v>1051</v>
      </c>
      <c r="P52" s="3">
        <f>VLOOKUP($A$9:$A$93,data!$A$2:$R$78,16,FALSE)</f>
        <v>46</v>
      </c>
      <c r="Q52" s="3">
        <f>VLOOKUP($A$9:$A$93,data!$A$2:$R$78,17,FALSE)</f>
        <v>30</v>
      </c>
      <c r="R52" s="3">
        <f>VLOOKUP($A$9:$A$93,data!$A$2:$R$78,18,FALSE)</f>
        <v>3</v>
      </c>
    </row>
    <row r="53" spans="1:18" ht="20.45" customHeight="1" x14ac:dyDescent="0.2">
      <c r="A53" s="3" t="s">
        <v>60</v>
      </c>
      <c r="B53" s="3">
        <f>VLOOKUP($A$9:$A$93,data!$A$2:$R$78,2,FALSE)</f>
        <v>52154</v>
      </c>
      <c r="C53" s="3">
        <f>VLOOKUP($A$9:$A$93,data!$A$2:$R$78,3,FALSE)</f>
        <v>131904</v>
      </c>
      <c r="D53" s="3">
        <f>VLOOKUP($A$9:$A$93,data!$A$2:$R$78,4,FALSE)</f>
        <v>13413</v>
      </c>
      <c r="E53" s="3">
        <f>VLOOKUP($A$9:$A$93,data!$A$2:$R$78,5,FALSE)</f>
        <v>3007</v>
      </c>
      <c r="F53" s="3">
        <f>VLOOKUP($A$9:$A$93,data!$A$2:$R$78,6,FALSE)</f>
        <v>50</v>
      </c>
      <c r="G53" s="3">
        <f>VLOOKUP($A$9:$A$93,data!$A$2:$R$78,7,FALSE)</f>
        <v>15084</v>
      </c>
      <c r="H53" s="3">
        <f>VLOOKUP($A$9:$A$93,data!$A$2:$R$78,8,FALSE)</f>
        <v>1540</v>
      </c>
      <c r="I53" s="3">
        <f>VLOOKUP($A$9:$A$93,data!$A$2:$R$78,9,FALSE)</f>
        <v>206122</v>
      </c>
      <c r="J53" s="3">
        <f>VLOOKUP($A$9:$A$93,data!$A$2:$R$78,10,FALSE)</f>
        <v>3340</v>
      </c>
      <c r="K53" s="3">
        <f>VLOOKUP($A$9:$A$93,data!$A$2:$R$78,11,FALSE)</f>
        <v>4523862</v>
      </c>
      <c r="L53" s="3">
        <f>VLOOKUP($A$9:$A$93,data!$A$2:$R$78,12,FALSE)</f>
        <v>45732</v>
      </c>
      <c r="M53" s="3">
        <f>VLOOKUP($A$9:$A$93,data!$A$2:$R$78,13,FALSE)</f>
        <v>38467</v>
      </c>
      <c r="N53" s="3">
        <f>VLOOKUP($A$9:$A$93,data!$A$2:$R$78,14,FALSE)</f>
        <v>1026</v>
      </c>
      <c r="O53" s="3">
        <f>VLOOKUP($A$9:$A$93,data!$A$2:$R$78,15,FALSE)</f>
        <v>4900</v>
      </c>
      <c r="P53" s="3">
        <f>VLOOKUP($A$9:$A$93,data!$A$2:$R$78,16,FALSE)</f>
        <v>193</v>
      </c>
      <c r="Q53" s="3">
        <f>VLOOKUP($A$9:$A$93,data!$A$2:$R$78,17,FALSE)</f>
        <v>632</v>
      </c>
      <c r="R53" s="3">
        <f>VLOOKUP($A$9:$A$93,data!$A$2:$R$78,18,FALSE)</f>
        <v>19</v>
      </c>
    </row>
    <row r="54" spans="1:18" ht="20.45" customHeight="1" x14ac:dyDescent="0.2">
      <c r="A54" s="3" t="s">
        <v>61</v>
      </c>
      <c r="B54" s="3">
        <f>VLOOKUP($A$9:$A$93,data!$A$2:$R$78,2,FALSE)</f>
        <v>27311</v>
      </c>
      <c r="C54" s="3">
        <f>VLOOKUP($A$9:$A$93,data!$A$2:$R$78,3,FALSE)</f>
        <v>37142</v>
      </c>
      <c r="D54" s="3">
        <f>VLOOKUP($A$9:$A$93,data!$A$2:$R$78,4,FALSE)</f>
        <v>3222</v>
      </c>
      <c r="E54" s="3">
        <f>VLOOKUP($A$9:$A$93,data!$A$2:$R$78,5,FALSE)</f>
        <v>441</v>
      </c>
      <c r="F54" s="3">
        <f>VLOOKUP($A$9:$A$93,data!$A$2:$R$78,6,FALSE)</f>
        <v>24</v>
      </c>
      <c r="G54" s="3">
        <f>VLOOKUP($A$9:$A$93,data!$A$2:$R$78,7,FALSE)</f>
        <v>9703</v>
      </c>
      <c r="H54" s="3">
        <f>VLOOKUP($A$9:$A$93,data!$A$2:$R$78,8,FALSE)</f>
        <v>925</v>
      </c>
      <c r="I54" s="3">
        <f>VLOOKUP($A$9:$A$93,data!$A$2:$R$78,9,FALSE)</f>
        <v>51938</v>
      </c>
      <c r="J54" s="3">
        <f>VLOOKUP($A$9:$A$93,data!$A$2:$R$78,10,FALSE)</f>
        <v>1343</v>
      </c>
      <c r="K54" s="3">
        <f>VLOOKUP($A$9:$A$93,data!$A$2:$R$78,11,FALSE)</f>
        <v>1542329</v>
      </c>
      <c r="L54" s="3">
        <f>VLOOKUP($A$9:$A$93,data!$A$2:$R$78,12,FALSE)</f>
        <v>25415</v>
      </c>
      <c r="M54" s="3">
        <f>VLOOKUP($A$9:$A$93,data!$A$2:$R$78,13,FALSE)</f>
        <v>25828</v>
      </c>
      <c r="N54" s="3">
        <f>VLOOKUP($A$9:$A$93,data!$A$2:$R$78,14,FALSE)</f>
        <v>807</v>
      </c>
      <c r="O54" s="3">
        <f>VLOOKUP($A$9:$A$93,data!$A$2:$R$78,15,FALSE)</f>
        <v>1328</v>
      </c>
      <c r="P54" s="3">
        <f>VLOOKUP($A$9:$A$93,data!$A$2:$R$78,16,FALSE)</f>
        <v>52</v>
      </c>
      <c r="Q54" s="3">
        <f>VLOOKUP($A$9:$A$93,data!$A$2:$R$78,17,FALSE)</f>
        <v>153</v>
      </c>
      <c r="R54" s="3">
        <f>VLOOKUP($A$9:$A$93,data!$A$2:$R$78,18,FALSE)</f>
        <v>3</v>
      </c>
    </row>
    <row r="55" spans="1:18" ht="20.45" customHeight="1" x14ac:dyDescent="0.2">
      <c r="A55" s="3" t="s">
        <v>62</v>
      </c>
      <c r="B55" s="3">
        <f>VLOOKUP($A$9:$A$93,data!$A$2:$R$78,2,FALSE)</f>
        <v>49667</v>
      </c>
      <c r="C55" s="3">
        <f>VLOOKUP($A$9:$A$93,data!$A$2:$R$78,3,FALSE)</f>
        <v>56360</v>
      </c>
      <c r="D55" s="3">
        <f>VLOOKUP($A$9:$A$93,data!$A$2:$R$78,4,FALSE)</f>
        <v>8826</v>
      </c>
      <c r="E55" s="3">
        <f>VLOOKUP($A$9:$A$93,data!$A$2:$R$78,5,FALSE)</f>
        <v>140</v>
      </c>
      <c r="F55" s="3">
        <f>VLOOKUP($A$9:$A$93,data!$A$2:$R$78,6,FALSE)</f>
        <v>11</v>
      </c>
      <c r="G55" s="3">
        <f>VLOOKUP($A$9:$A$93,data!$A$2:$R$78,7,FALSE)</f>
        <v>10624</v>
      </c>
      <c r="H55" s="3">
        <f>VLOOKUP($A$9:$A$93,data!$A$2:$R$78,8,FALSE)</f>
        <v>1770</v>
      </c>
      <c r="I55" s="3">
        <f>VLOOKUP($A$9:$A$93,data!$A$2:$R$78,9,FALSE)</f>
        <v>83400</v>
      </c>
      <c r="J55" s="3">
        <f>VLOOKUP($A$9:$A$93,data!$A$2:$R$78,10,FALSE)</f>
        <v>6507</v>
      </c>
      <c r="K55" s="3">
        <f>VLOOKUP($A$9:$A$93,data!$A$2:$R$78,11,FALSE)</f>
        <v>2263801</v>
      </c>
      <c r="L55" s="3">
        <f>VLOOKUP($A$9:$A$93,data!$A$2:$R$78,12,FALSE)</f>
        <v>47319</v>
      </c>
      <c r="M55" s="3">
        <f>VLOOKUP($A$9:$A$93,data!$A$2:$R$78,13,FALSE)</f>
        <v>80828</v>
      </c>
      <c r="N55" s="3">
        <f>VLOOKUP($A$9:$A$93,data!$A$2:$R$78,14,FALSE)</f>
        <v>3351</v>
      </c>
      <c r="O55" s="3">
        <f>VLOOKUP($A$9:$A$93,data!$A$2:$R$78,15,FALSE)</f>
        <v>2761</v>
      </c>
      <c r="P55" s="3">
        <f>VLOOKUP($A$9:$A$93,data!$A$2:$R$78,16,FALSE)</f>
        <v>285</v>
      </c>
      <c r="Q55" s="3">
        <f>VLOOKUP($A$9:$A$93,data!$A$2:$R$78,17,FALSE)</f>
        <v>88</v>
      </c>
      <c r="R55" s="3">
        <f>VLOOKUP($A$9:$A$93,data!$A$2:$R$78,18,FALSE)</f>
        <v>12</v>
      </c>
    </row>
    <row r="56" spans="1:18" ht="20.45" customHeight="1" x14ac:dyDescent="0.2">
      <c r="A56" s="3" t="s">
        <v>63</v>
      </c>
      <c r="B56" s="3">
        <f>VLOOKUP($A$9:$A$93,data!$A$2:$R$78,2,FALSE)</f>
        <v>44970</v>
      </c>
      <c r="C56" s="3">
        <f>VLOOKUP($A$9:$A$93,data!$A$2:$R$78,3,FALSE)</f>
        <v>51650</v>
      </c>
      <c r="D56" s="3">
        <f>VLOOKUP($A$9:$A$93,data!$A$2:$R$78,4,FALSE)</f>
        <v>5519</v>
      </c>
      <c r="E56" s="3">
        <f>VLOOKUP($A$9:$A$93,data!$A$2:$R$78,5,FALSE)</f>
        <v>268</v>
      </c>
      <c r="F56" s="3">
        <f>VLOOKUP($A$9:$A$93,data!$A$2:$R$78,6,FALSE)</f>
        <v>18</v>
      </c>
      <c r="G56" s="3">
        <f>VLOOKUP($A$9:$A$93,data!$A$2:$R$78,7,FALSE)</f>
        <v>6924</v>
      </c>
      <c r="H56" s="3">
        <f>VLOOKUP($A$9:$A$93,data!$A$2:$R$78,8,FALSE)</f>
        <v>784</v>
      </c>
      <c r="I56" s="3">
        <f>VLOOKUP($A$9:$A$93,data!$A$2:$R$78,9,FALSE)</f>
        <v>18532</v>
      </c>
      <c r="J56" s="3">
        <f>VLOOKUP($A$9:$A$93,data!$A$2:$R$78,10,FALSE)</f>
        <v>1029</v>
      </c>
      <c r="K56" s="3">
        <f>VLOOKUP($A$9:$A$93,data!$A$2:$R$78,11,FALSE)</f>
        <v>2328001</v>
      </c>
      <c r="L56" s="3">
        <f>VLOOKUP($A$9:$A$93,data!$A$2:$R$78,12,FALSE)</f>
        <v>43534</v>
      </c>
      <c r="M56" s="3">
        <f>VLOOKUP($A$9:$A$93,data!$A$2:$R$78,13,FALSE)</f>
        <v>76998</v>
      </c>
      <c r="N56" s="3">
        <f>VLOOKUP($A$9:$A$93,data!$A$2:$R$78,14,FALSE)</f>
        <v>2256</v>
      </c>
      <c r="O56" s="3">
        <f>VLOOKUP($A$9:$A$93,data!$A$2:$R$78,15,FALSE)</f>
        <v>1230</v>
      </c>
      <c r="P56" s="3">
        <f>VLOOKUP($A$9:$A$93,data!$A$2:$R$78,16,FALSE)</f>
        <v>72</v>
      </c>
      <c r="Q56" s="3">
        <f>VLOOKUP($A$9:$A$93,data!$A$2:$R$78,17,FALSE)</f>
        <v>400</v>
      </c>
      <c r="R56" s="3">
        <f>VLOOKUP($A$9:$A$93,data!$A$2:$R$78,18,FALSE)</f>
        <v>12</v>
      </c>
    </row>
    <row r="57" spans="1:18" ht="20.45" customHeight="1" x14ac:dyDescent="0.2">
      <c r="A57" s="3" t="s">
        <v>64</v>
      </c>
      <c r="B57" s="3">
        <f>VLOOKUP($A$9:$A$93,data!$A$2:$R$78,2,FALSE)</f>
        <v>82386</v>
      </c>
      <c r="C57" s="3">
        <f>VLOOKUP($A$9:$A$93,data!$A$2:$R$78,3,FALSE)</f>
        <v>43640</v>
      </c>
      <c r="D57" s="3">
        <f>VLOOKUP($A$9:$A$93,data!$A$2:$R$78,4,FALSE)</f>
        <v>5671</v>
      </c>
      <c r="E57" s="3">
        <f>VLOOKUP($A$9:$A$93,data!$A$2:$R$78,5,FALSE)</f>
        <v>4885</v>
      </c>
      <c r="F57" s="3">
        <f>VLOOKUP($A$9:$A$93,data!$A$2:$R$78,6,FALSE)</f>
        <v>149</v>
      </c>
      <c r="G57" s="3">
        <f>VLOOKUP($A$9:$A$93,data!$A$2:$R$78,7,FALSE)</f>
        <v>15416</v>
      </c>
      <c r="H57" s="3">
        <f>VLOOKUP($A$9:$A$93,data!$A$2:$R$78,8,FALSE)</f>
        <v>1828</v>
      </c>
      <c r="I57" s="3">
        <f>VLOOKUP($A$9:$A$93,data!$A$2:$R$78,9,FALSE)</f>
        <v>98760</v>
      </c>
      <c r="J57" s="3">
        <f>VLOOKUP($A$9:$A$93,data!$A$2:$R$78,10,FALSE)</f>
        <v>4022</v>
      </c>
      <c r="K57" s="3">
        <f>VLOOKUP($A$9:$A$93,data!$A$2:$R$78,11,FALSE)</f>
        <v>5491011</v>
      </c>
      <c r="L57" s="3">
        <f>VLOOKUP($A$9:$A$93,data!$A$2:$R$78,12,FALSE)</f>
        <v>79565</v>
      </c>
      <c r="M57" s="3">
        <f>VLOOKUP($A$9:$A$93,data!$A$2:$R$78,13,FALSE)</f>
        <v>179395</v>
      </c>
      <c r="N57" s="3">
        <f>VLOOKUP($A$9:$A$93,data!$A$2:$R$78,14,FALSE)</f>
        <v>5459</v>
      </c>
      <c r="O57" s="3">
        <f>VLOOKUP($A$9:$A$93,data!$A$2:$R$78,15,FALSE)</f>
        <v>3872</v>
      </c>
      <c r="P57" s="3">
        <f>VLOOKUP($A$9:$A$93,data!$A$2:$R$78,16,FALSE)</f>
        <v>208</v>
      </c>
      <c r="Q57" s="3">
        <f>VLOOKUP($A$9:$A$93,data!$A$2:$R$78,17,FALSE)</f>
        <v>263</v>
      </c>
      <c r="R57" s="3">
        <f>VLOOKUP($A$9:$A$93,data!$A$2:$R$78,18,FALSE)</f>
        <v>23</v>
      </c>
    </row>
    <row r="58" spans="1:18" ht="20.45" customHeight="1" x14ac:dyDescent="0.2">
      <c r="A58" s="3" t="s">
        <v>65</v>
      </c>
      <c r="B58" s="3">
        <f>VLOOKUP($A$9:$A$93,data!$A$2:$R$78,2,FALSE)</f>
        <v>22007</v>
      </c>
      <c r="C58" s="3">
        <f>VLOOKUP($A$9:$A$93,data!$A$2:$R$78,3,FALSE)</f>
        <v>81117</v>
      </c>
      <c r="D58" s="3">
        <f>VLOOKUP($A$9:$A$93,data!$A$2:$R$78,4,FALSE)</f>
        <v>7875</v>
      </c>
      <c r="E58" s="3">
        <f>VLOOKUP($A$9:$A$93,data!$A$2:$R$78,5,FALSE)</f>
        <v>0</v>
      </c>
      <c r="F58" s="3">
        <f>VLOOKUP($A$9:$A$93,data!$A$2:$R$78,6,FALSE)</f>
        <v>0</v>
      </c>
      <c r="G58" s="3">
        <f>VLOOKUP($A$9:$A$93,data!$A$2:$R$78,7,FALSE)</f>
        <v>40087</v>
      </c>
      <c r="H58" s="3">
        <f>VLOOKUP($A$9:$A$93,data!$A$2:$R$78,8,FALSE)</f>
        <v>4874</v>
      </c>
      <c r="I58" s="3">
        <f>VLOOKUP($A$9:$A$93,data!$A$2:$R$78,9,FALSE)</f>
        <v>65594</v>
      </c>
      <c r="J58" s="3">
        <f>VLOOKUP($A$9:$A$93,data!$A$2:$R$78,10,FALSE)</f>
        <v>11138</v>
      </c>
      <c r="K58" s="3">
        <f>VLOOKUP($A$9:$A$93,data!$A$2:$R$78,11,FALSE)</f>
        <v>836104</v>
      </c>
      <c r="L58" s="3">
        <f>VLOOKUP($A$9:$A$93,data!$A$2:$R$78,12,FALSE)</f>
        <v>19543</v>
      </c>
      <c r="M58" s="3">
        <f>VLOOKUP($A$9:$A$93,data!$A$2:$R$78,13,FALSE)</f>
        <v>14512</v>
      </c>
      <c r="N58" s="3">
        <f>VLOOKUP($A$9:$A$93,data!$A$2:$R$78,14,FALSE)</f>
        <v>778</v>
      </c>
      <c r="O58" s="3">
        <f>VLOOKUP($A$9:$A$93,data!$A$2:$R$78,15,FALSE)</f>
        <v>2703</v>
      </c>
      <c r="P58" s="3">
        <f>VLOOKUP($A$9:$A$93,data!$A$2:$R$78,16,FALSE)</f>
        <v>250</v>
      </c>
      <c r="Q58" s="3">
        <f>VLOOKUP($A$9:$A$93,data!$A$2:$R$78,17,FALSE)</f>
        <v>121</v>
      </c>
      <c r="R58" s="3">
        <f>VLOOKUP($A$9:$A$93,data!$A$2:$R$78,18,FALSE)</f>
        <v>14</v>
      </c>
    </row>
    <row r="59" spans="1:18" ht="20.45" customHeight="1" x14ac:dyDescent="0.2">
      <c r="A59" s="13" t="s">
        <v>19</v>
      </c>
      <c r="B59" s="1">
        <f>SUM(B60:B68)</f>
        <v>335429</v>
      </c>
      <c r="C59" s="1">
        <f t="shared" ref="C59:R59" si="6">SUM(C60:C68)</f>
        <v>617515</v>
      </c>
      <c r="D59" s="1">
        <f t="shared" si="6"/>
        <v>45912</v>
      </c>
      <c r="E59" s="1">
        <f t="shared" si="6"/>
        <v>7515</v>
      </c>
      <c r="F59" s="1">
        <f t="shared" si="6"/>
        <v>276</v>
      </c>
      <c r="G59" s="1">
        <f t="shared" si="6"/>
        <v>139832</v>
      </c>
      <c r="H59" s="1">
        <f t="shared" si="6"/>
        <v>12827</v>
      </c>
      <c r="I59" s="1">
        <f t="shared" si="6"/>
        <v>1297393</v>
      </c>
      <c r="J59" s="1">
        <f t="shared" si="6"/>
        <v>26335</v>
      </c>
      <c r="K59" s="1">
        <f t="shared" si="6"/>
        <v>39662490</v>
      </c>
      <c r="L59" s="1">
        <f t="shared" si="6"/>
        <v>302393</v>
      </c>
      <c r="M59" s="1">
        <f t="shared" si="6"/>
        <v>4190209</v>
      </c>
      <c r="N59" s="1">
        <f t="shared" si="6"/>
        <v>23853</v>
      </c>
      <c r="O59" s="1">
        <f t="shared" si="6"/>
        <v>129803</v>
      </c>
      <c r="P59" s="1">
        <f t="shared" si="6"/>
        <v>4082</v>
      </c>
      <c r="Q59" s="1">
        <f t="shared" si="6"/>
        <v>15612</v>
      </c>
      <c r="R59" s="1">
        <f t="shared" si="6"/>
        <v>439</v>
      </c>
    </row>
    <row r="60" spans="1:18" ht="20.45" customHeight="1" x14ac:dyDescent="0.2">
      <c r="A60" s="3" t="s">
        <v>49</v>
      </c>
      <c r="B60" s="3">
        <f>VLOOKUP($A$9:$A$93,data!$A$2:$R$78,2,FALSE)</f>
        <v>31898</v>
      </c>
      <c r="C60" s="3">
        <f>VLOOKUP($A$9:$A$93,data!$A$2:$R$78,3,FALSE)</f>
        <v>44493</v>
      </c>
      <c r="D60" s="3">
        <f>VLOOKUP($A$9:$A$93,data!$A$2:$R$78,4,FALSE)</f>
        <v>3488</v>
      </c>
      <c r="E60" s="3">
        <f>VLOOKUP($A$9:$A$93,data!$A$2:$R$78,5,FALSE)</f>
        <v>0</v>
      </c>
      <c r="F60" s="3">
        <f>VLOOKUP($A$9:$A$93,data!$A$2:$R$78,6,FALSE)</f>
        <v>0</v>
      </c>
      <c r="G60" s="3">
        <f>VLOOKUP($A$9:$A$93,data!$A$2:$R$78,7,FALSE)</f>
        <v>23444</v>
      </c>
      <c r="H60" s="3">
        <f>VLOOKUP($A$9:$A$93,data!$A$2:$R$78,8,FALSE)</f>
        <v>1918</v>
      </c>
      <c r="I60" s="3">
        <f>VLOOKUP($A$9:$A$93,data!$A$2:$R$78,9,FALSE)</f>
        <v>64671</v>
      </c>
      <c r="J60" s="3">
        <f>VLOOKUP($A$9:$A$93,data!$A$2:$R$78,10,FALSE)</f>
        <v>1565</v>
      </c>
      <c r="K60" s="3">
        <f>VLOOKUP($A$9:$A$93,data!$A$2:$R$78,11,FALSE)</f>
        <v>4214560</v>
      </c>
      <c r="L60" s="3">
        <f>VLOOKUP($A$9:$A$93,data!$A$2:$R$78,12,FALSE)</f>
        <v>30342</v>
      </c>
      <c r="M60" s="3">
        <f>VLOOKUP($A$9:$A$93,data!$A$2:$R$78,13,FALSE)</f>
        <v>135045</v>
      </c>
      <c r="N60" s="3">
        <f>VLOOKUP($A$9:$A$93,data!$A$2:$R$78,14,FALSE)</f>
        <v>700</v>
      </c>
      <c r="O60" s="3">
        <f>VLOOKUP($A$9:$A$93,data!$A$2:$R$78,15,FALSE)</f>
        <v>1572</v>
      </c>
      <c r="P60" s="3">
        <f>VLOOKUP($A$9:$A$93,data!$A$2:$R$78,16,FALSE)</f>
        <v>60</v>
      </c>
      <c r="Q60" s="3">
        <f>VLOOKUP($A$9:$A$93,data!$A$2:$R$78,17,FALSE)</f>
        <v>158</v>
      </c>
      <c r="R60" s="3">
        <f>VLOOKUP($A$9:$A$93,data!$A$2:$R$78,18,FALSE)</f>
        <v>6</v>
      </c>
    </row>
    <row r="61" spans="1:18" ht="20.45" customHeight="1" x14ac:dyDescent="0.2">
      <c r="A61" s="3" t="s">
        <v>50</v>
      </c>
      <c r="B61" s="3">
        <f>VLOOKUP($A$9:$A$93,data!$A$2:$R$78,2,FALSE)</f>
        <v>40982</v>
      </c>
      <c r="C61" s="3">
        <f>VLOOKUP($A$9:$A$93,data!$A$2:$R$78,3,FALSE)</f>
        <v>70590</v>
      </c>
      <c r="D61" s="3">
        <f>VLOOKUP($A$9:$A$93,data!$A$2:$R$78,4,FALSE)</f>
        <v>3928</v>
      </c>
      <c r="E61" s="3">
        <f>VLOOKUP($A$9:$A$93,data!$A$2:$R$78,5,FALSE)</f>
        <v>1484</v>
      </c>
      <c r="F61" s="3">
        <f>VLOOKUP($A$9:$A$93,data!$A$2:$R$78,6,FALSE)</f>
        <v>50</v>
      </c>
      <c r="G61" s="3">
        <f>VLOOKUP($A$9:$A$93,data!$A$2:$R$78,7,FALSE)</f>
        <v>7781</v>
      </c>
      <c r="H61" s="3">
        <f>VLOOKUP($A$9:$A$93,data!$A$2:$R$78,8,FALSE)</f>
        <v>626</v>
      </c>
      <c r="I61" s="3">
        <f>VLOOKUP($A$9:$A$93,data!$A$2:$R$78,9,FALSE)</f>
        <v>198000</v>
      </c>
      <c r="J61" s="3">
        <f>VLOOKUP($A$9:$A$93,data!$A$2:$R$78,10,FALSE)</f>
        <v>1848</v>
      </c>
      <c r="K61" s="3">
        <f>VLOOKUP($A$9:$A$93,data!$A$2:$R$78,11,FALSE)</f>
        <v>9981662</v>
      </c>
      <c r="L61" s="3">
        <f>VLOOKUP($A$9:$A$93,data!$A$2:$R$78,12,FALSE)</f>
        <v>37433</v>
      </c>
      <c r="M61" s="3">
        <f>VLOOKUP($A$9:$A$93,data!$A$2:$R$78,13,FALSE)</f>
        <v>695644</v>
      </c>
      <c r="N61" s="3">
        <f>VLOOKUP($A$9:$A$93,data!$A$2:$R$78,14,FALSE)</f>
        <v>3587</v>
      </c>
      <c r="O61" s="3">
        <f>VLOOKUP($A$9:$A$93,data!$A$2:$R$78,15,FALSE)</f>
        <v>28274</v>
      </c>
      <c r="P61" s="3">
        <f>VLOOKUP($A$9:$A$93,data!$A$2:$R$78,16,FALSE)</f>
        <v>847</v>
      </c>
      <c r="Q61" s="3">
        <f>VLOOKUP($A$9:$A$93,data!$A$2:$R$78,17,FALSE)</f>
        <v>4950</v>
      </c>
      <c r="R61" s="3">
        <f>VLOOKUP($A$9:$A$93,data!$A$2:$R$78,18,FALSE)</f>
        <v>130</v>
      </c>
    </row>
    <row r="62" spans="1:18" ht="20.45" customHeight="1" x14ac:dyDescent="0.2">
      <c r="A62" s="3" t="s">
        <v>51</v>
      </c>
      <c r="B62" s="3">
        <f>VLOOKUP($A$9:$A$93,data!$A$2:$R$78,2,FALSE)</f>
        <v>24132</v>
      </c>
      <c r="C62" s="3">
        <f>VLOOKUP($A$9:$A$93,data!$A$2:$R$78,3,FALSE)</f>
        <v>12647</v>
      </c>
      <c r="D62" s="3">
        <f>VLOOKUP($A$9:$A$93,data!$A$2:$R$78,4,FALSE)</f>
        <v>953</v>
      </c>
      <c r="E62" s="3">
        <f>VLOOKUP($A$9:$A$93,data!$A$2:$R$78,5,FALSE)</f>
        <v>99</v>
      </c>
      <c r="F62" s="3">
        <f>VLOOKUP($A$9:$A$93,data!$A$2:$R$78,6,FALSE)</f>
        <v>4</v>
      </c>
      <c r="G62" s="3">
        <f>VLOOKUP($A$9:$A$93,data!$A$2:$R$78,7,FALSE)</f>
        <v>26997</v>
      </c>
      <c r="H62" s="3">
        <f>VLOOKUP($A$9:$A$93,data!$A$2:$R$78,8,FALSE)</f>
        <v>2499</v>
      </c>
      <c r="I62" s="3">
        <f>VLOOKUP($A$9:$A$93,data!$A$2:$R$78,9,FALSE)</f>
        <v>78796</v>
      </c>
      <c r="J62" s="3">
        <f>VLOOKUP($A$9:$A$93,data!$A$2:$R$78,10,FALSE)</f>
        <v>1358</v>
      </c>
      <c r="K62" s="3">
        <f>VLOOKUP($A$9:$A$93,data!$A$2:$R$78,11,FALSE)</f>
        <v>2589415</v>
      </c>
      <c r="L62" s="3">
        <f>VLOOKUP($A$9:$A$93,data!$A$2:$R$78,12,FALSE)</f>
        <v>21964</v>
      </c>
      <c r="M62" s="3">
        <f>VLOOKUP($A$9:$A$93,data!$A$2:$R$78,13,FALSE)</f>
        <v>305747</v>
      </c>
      <c r="N62" s="3">
        <f>VLOOKUP($A$9:$A$93,data!$A$2:$R$78,14,FALSE)</f>
        <v>3238</v>
      </c>
      <c r="O62" s="3">
        <f>VLOOKUP($A$9:$A$93,data!$A$2:$R$78,15,FALSE)</f>
        <v>12352</v>
      </c>
      <c r="P62" s="3">
        <f>VLOOKUP($A$9:$A$93,data!$A$2:$R$78,16,FALSE)</f>
        <v>407</v>
      </c>
      <c r="Q62" s="3">
        <f>VLOOKUP($A$9:$A$93,data!$A$2:$R$78,17,FALSE)</f>
        <v>1310</v>
      </c>
      <c r="R62" s="3">
        <f>VLOOKUP($A$9:$A$93,data!$A$2:$R$78,18,FALSE)</f>
        <v>38</v>
      </c>
    </row>
    <row r="63" spans="1:18" ht="20.45" customHeight="1" x14ac:dyDescent="0.2">
      <c r="A63" s="3" t="s">
        <v>52</v>
      </c>
      <c r="B63" s="3">
        <f>VLOOKUP($A$9:$A$93,data!$A$2:$R$78,2,FALSE)</f>
        <v>39930</v>
      </c>
      <c r="C63" s="3">
        <f>VLOOKUP($A$9:$A$93,data!$A$2:$R$78,3,FALSE)</f>
        <v>26224</v>
      </c>
      <c r="D63" s="3">
        <f>VLOOKUP($A$9:$A$93,data!$A$2:$R$78,4,FALSE)</f>
        <v>1776</v>
      </c>
      <c r="E63" s="3">
        <f>VLOOKUP($A$9:$A$93,data!$A$2:$R$78,5,FALSE)</f>
        <v>168</v>
      </c>
      <c r="F63" s="3">
        <f>VLOOKUP($A$9:$A$93,data!$A$2:$R$78,6,FALSE)</f>
        <v>7</v>
      </c>
      <c r="G63" s="3">
        <f>VLOOKUP($A$9:$A$93,data!$A$2:$R$78,7,FALSE)</f>
        <v>9118</v>
      </c>
      <c r="H63" s="3">
        <f>VLOOKUP($A$9:$A$93,data!$A$2:$R$78,8,FALSE)</f>
        <v>706</v>
      </c>
      <c r="I63" s="3">
        <f>VLOOKUP($A$9:$A$93,data!$A$2:$R$78,9,FALSE)</f>
        <v>259697</v>
      </c>
      <c r="J63" s="3">
        <f>VLOOKUP($A$9:$A$93,data!$A$2:$R$78,10,FALSE)</f>
        <v>3830</v>
      </c>
      <c r="K63" s="3">
        <f>VLOOKUP($A$9:$A$93,data!$A$2:$R$78,11,FALSE)</f>
        <v>3236377</v>
      </c>
      <c r="L63" s="3">
        <f>VLOOKUP($A$9:$A$93,data!$A$2:$R$78,12,FALSE)</f>
        <v>37130</v>
      </c>
      <c r="M63" s="3">
        <f>VLOOKUP($A$9:$A$93,data!$A$2:$R$78,13,FALSE)</f>
        <v>260738</v>
      </c>
      <c r="N63" s="3">
        <f>VLOOKUP($A$9:$A$93,data!$A$2:$R$78,14,FALSE)</f>
        <v>2920</v>
      </c>
      <c r="O63" s="3">
        <f>VLOOKUP($A$9:$A$93,data!$A$2:$R$78,15,FALSE)</f>
        <v>7768</v>
      </c>
      <c r="P63" s="3">
        <f>VLOOKUP($A$9:$A$93,data!$A$2:$R$78,16,FALSE)</f>
        <v>255</v>
      </c>
      <c r="Q63" s="3">
        <f>VLOOKUP($A$9:$A$93,data!$A$2:$R$78,17,FALSE)</f>
        <v>768</v>
      </c>
      <c r="R63" s="3">
        <f>VLOOKUP($A$9:$A$93,data!$A$2:$R$78,18,FALSE)</f>
        <v>16</v>
      </c>
    </row>
    <row r="64" spans="1:18" ht="20.45" customHeight="1" x14ac:dyDescent="0.2">
      <c r="A64" s="3" t="s">
        <v>53</v>
      </c>
      <c r="B64" s="3">
        <f>VLOOKUP($A$9:$A$93,data!$A$2:$R$78,2,FALSE)</f>
        <v>33336</v>
      </c>
      <c r="C64" s="3">
        <f>VLOOKUP($A$9:$A$93,data!$A$2:$R$78,3,FALSE)</f>
        <v>220300</v>
      </c>
      <c r="D64" s="3">
        <f>VLOOKUP($A$9:$A$93,data!$A$2:$R$78,4,FALSE)</f>
        <v>15147</v>
      </c>
      <c r="E64" s="3">
        <f>VLOOKUP($A$9:$A$93,data!$A$2:$R$78,5,FALSE)</f>
        <v>87</v>
      </c>
      <c r="F64" s="3">
        <f>VLOOKUP($A$9:$A$93,data!$A$2:$R$78,6,FALSE)</f>
        <v>5</v>
      </c>
      <c r="G64" s="3">
        <f>VLOOKUP($A$9:$A$93,data!$A$2:$R$78,7,FALSE)</f>
        <v>23244</v>
      </c>
      <c r="H64" s="3">
        <f>VLOOKUP($A$9:$A$93,data!$A$2:$R$78,8,FALSE)</f>
        <v>2180</v>
      </c>
      <c r="I64" s="3">
        <f>VLOOKUP($A$9:$A$93,data!$A$2:$R$78,9,FALSE)</f>
        <v>160878</v>
      </c>
      <c r="J64" s="3">
        <f>VLOOKUP($A$9:$A$93,data!$A$2:$R$78,10,FALSE)</f>
        <v>7501</v>
      </c>
      <c r="K64" s="3">
        <f>VLOOKUP($A$9:$A$93,data!$A$2:$R$78,11,FALSE)</f>
        <v>1402831</v>
      </c>
      <c r="L64" s="3">
        <f>VLOOKUP($A$9:$A$93,data!$A$2:$R$78,12,FALSE)</f>
        <v>24252</v>
      </c>
      <c r="M64" s="3">
        <f>VLOOKUP($A$9:$A$93,data!$A$2:$R$78,13,FALSE)</f>
        <v>41776</v>
      </c>
      <c r="N64" s="3">
        <f>VLOOKUP($A$9:$A$93,data!$A$2:$R$78,14,FALSE)</f>
        <v>2125</v>
      </c>
      <c r="O64" s="3">
        <f>VLOOKUP($A$9:$A$93,data!$A$2:$R$78,15,FALSE)</f>
        <v>14046</v>
      </c>
      <c r="P64" s="3">
        <f>VLOOKUP($A$9:$A$93,data!$A$2:$R$78,16,FALSE)</f>
        <v>518</v>
      </c>
      <c r="Q64" s="3">
        <f>VLOOKUP($A$9:$A$93,data!$A$2:$R$78,17,FALSE)</f>
        <v>696</v>
      </c>
      <c r="R64" s="3">
        <f>VLOOKUP($A$9:$A$93,data!$A$2:$R$78,18,FALSE)</f>
        <v>10</v>
      </c>
    </row>
    <row r="65" spans="1:18" ht="20.45" customHeight="1" x14ac:dyDescent="0.2">
      <c r="A65" s="3" t="s">
        <v>54</v>
      </c>
      <c r="B65" s="3">
        <f>VLOOKUP($A$9:$A$93,data!$A$2:$R$78,2,FALSE)</f>
        <v>35789</v>
      </c>
      <c r="C65" s="3">
        <f>VLOOKUP($A$9:$A$93,data!$A$2:$R$78,3,FALSE)</f>
        <v>103926</v>
      </c>
      <c r="D65" s="3">
        <f>VLOOKUP($A$9:$A$93,data!$A$2:$R$78,4,FALSE)</f>
        <v>8601</v>
      </c>
      <c r="E65" s="3">
        <f>VLOOKUP($A$9:$A$93,data!$A$2:$R$78,5,FALSE)</f>
        <v>2693</v>
      </c>
      <c r="F65" s="3">
        <f>VLOOKUP($A$9:$A$93,data!$A$2:$R$78,6,FALSE)</f>
        <v>106</v>
      </c>
      <c r="G65" s="3">
        <f>VLOOKUP($A$9:$A$93,data!$A$2:$R$78,7,FALSE)</f>
        <v>8397</v>
      </c>
      <c r="H65" s="3">
        <f>VLOOKUP($A$9:$A$93,data!$A$2:$R$78,8,FALSE)</f>
        <v>854</v>
      </c>
      <c r="I65" s="3">
        <f>VLOOKUP($A$9:$A$93,data!$A$2:$R$78,9,FALSE)</f>
        <v>74216</v>
      </c>
      <c r="J65" s="3">
        <f>VLOOKUP($A$9:$A$93,data!$A$2:$R$78,10,FALSE)</f>
        <v>2827</v>
      </c>
      <c r="K65" s="3">
        <f>VLOOKUP($A$9:$A$93,data!$A$2:$R$78,11,FALSE)</f>
        <v>1424472</v>
      </c>
      <c r="L65" s="3">
        <f>VLOOKUP($A$9:$A$93,data!$A$2:$R$78,12,FALSE)</f>
        <v>31396</v>
      </c>
      <c r="M65" s="3">
        <f>VLOOKUP($A$9:$A$93,data!$A$2:$R$78,13,FALSE)</f>
        <v>210017</v>
      </c>
      <c r="N65" s="3">
        <f>VLOOKUP($A$9:$A$93,data!$A$2:$R$78,14,FALSE)</f>
        <v>1457</v>
      </c>
      <c r="O65" s="3">
        <f>VLOOKUP($A$9:$A$93,data!$A$2:$R$78,15,FALSE)</f>
        <v>8040</v>
      </c>
      <c r="P65" s="3">
        <f>VLOOKUP($A$9:$A$93,data!$A$2:$R$78,16,FALSE)</f>
        <v>237</v>
      </c>
      <c r="Q65" s="3">
        <f>VLOOKUP($A$9:$A$93,data!$A$2:$R$78,17,FALSE)</f>
        <v>842</v>
      </c>
      <c r="R65" s="3">
        <f>VLOOKUP($A$9:$A$93,data!$A$2:$R$78,18,FALSE)</f>
        <v>30</v>
      </c>
    </row>
    <row r="66" spans="1:18" ht="20.45" customHeight="1" x14ac:dyDescent="0.2">
      <c r="A66" s="3" t="s">
        <v>55</v>
      </c>
      <c r="B66" s="3">
        <f>VLOOKUP($A$9:$A$93,data!$A$2:$R$78,2,FALSE)</f>
        <v>49114</v>
      </c>
      <c r="C66" s="3">
        <f>VLOOKUP($A$9:$A$93,data!$A$2:$R$78,3,FALSE)</f>
        <v>60056</v>
      </c>
      <c r="D66" s="3">
        <f>VLOOKUP($A$9:$A$93,data!$A$2:$R$78,4,FALSE)</f>
        <v>5993</v>
      </c>
      <c r="E66" s="3">
        <f>VLOOKUP($A$9:$A$93,data!$A$2:$R$78,5,FALSE)</f>
        <v>168</v>
      </c>
      <c r="F66" s="3">
        <f>VLOOKUP($A$9:$A$93,data!$A$2:$R$78,6,FALSE)</f>
        <v>15</v>
      </c>
      <c r="G66" s="3">
        <f>VLOOKUP($A$9:$A$93,data!$A$2:$R$78,7,FALSE)</f>
        <v>25877</v>
      </c>
      <c r="H66" s="3">
        <f>VLOOKUP($A$9:$A$93,data!$A$2:$R$78,8,FALSE)</f>
        <v>2813</v>
      </c>
      <c r="I66" s="3">
        <f>VLOOKUP($A$9:$A$93,data!$A$2:$R$78,9,FALSE)</f>
        <v>152684</v>
      </c>
      <c r="J66" s="3">
        <f>VLOOKUP($A$9:$A$93,data!$A$2:$R$78,10,FALSE)</f>
        <v>4046</v>
      </c>
      <c r="K66" s="3">
        <f>VLOOKUP($A$9:$A$93,data!$A$2:$R$78,11,FALSE)</f>
        <v>3677818</v>
      </c>
      <c r="L66" s="3">
        <f>VLOOKUP($A$9:$A$93,data!$A$2:$R$78,12,FALSE)</f>
        <v>43877</v>
      </c>
      <c r="M66" s="3">
        <f>VLOOKUP($A$9:$A$93,data!$A$2:$R$78,13,FALSE)</f>
        <v>746390</v>
      </c>
      <c r="N66" s="3">
        <f>VLOOKUP($A$9:$A$93,data!$A$2:$R$78,14,FALSE)</f>
        <v>3504</v>
      </c>
      <c r="O66" s="3">
        <f>VLOOKUP($A$9:$A$93,data!$A$2:$R$78,15,FALSE)</f>
        <v>13451</v>
      </c>
      <c r="P66" s="3">
        <f>VLOOKUP($A$9:$A$93,data!$A$2:$R$78,16,FALSE)</f>
        <v>401</v>
      </c>
      <c r="Q66" s="3">
        <f>VLOOKUP($A$9:$A$93,data!$A$2:$R$78,17,FALSE)</f>
        <v>1084</v>
      </c>
      <c r="R66" s="3">
        <f>VLOOKUP($A$9:$A$93,data!$A$2:$R$78,18,FALSE)</f>
        <v>38</v>
      </c>
    </row>
    <row r="67" spans="1:18" ht="20.45" customHeight="1" x14ac:dyDescent="0.2">
      <c r="A67" s="3" t="s">
        <v>56</v>
      </c>
      <c r="B67" s="3">
        <f>VLOOKUP($A$9:$A$93,data!$A$2:$R$78,2,FALSE)</f>
        <v>28444</v>
      </c>
      <c r="C67" s="3">
        <f>VLOOKUP($A$9:$A$93,data!$A$2:$R$78,3,FALSE)</f>
        <v>13025</v>
      </c>
      <c r="D67" s="3">
        <f>VLOOKUP($A$9:$A$93,data!$A$2:$R$78,4,FALSE)</f>
        <v>973</v>
      </c>
      <c r="E67" s="3">
        <f>VLOOKUP($A$9:$A$93,data!$A$2:$R$78,5,FALSE)</f>
        <v>466</v>
      </c>
      <c r="F67" s="3">
        <f>VLOOKUP($A$9:$A$93,data!$A$2:$R$78,6,FALSE)</f>
        <v>17</v>
      </c>
      <c r="G67" s="3">
        <f>VLOOKUP($A$9:$A$93,data!$A$2:$R$78,7,FALSE)</f>
        <v>7810</v>
      </c>
      <c r="H67" s="3">
        <f>VLOOKUP($A$9:$A$93,data!$A$2:$R$78,8,FALSE)</f>
        <v>519</v>
      </c>
      <c r="I67" s="3">
        <f>VLOOKUP($A$9:$A$93,data!$A$2:$R$78,9,FALSE)</f>
        <v>62002</v>
      </c>
      <c r="J67" s="3">
        <f>VLOOKUP($A$9:$A$93,data!$A$2:$R$78,10,FALSE)</f>
        <v>1297</v>
      </c>
      <c r="K67" s="3">
        <f>VLOOKUP($A$9:$A$93,data!$A$2:$R$78,11,FALSE)</f>
        <v>4266626</v>
      </c>
      <c r="L67" s="3">
        <f>VLOOKUP($A$9:$A$93,data!$A$2:$R$78,12,FALSE)</f>
        <v>26842</v>
      </c>
      <c r="M67" s="3">
        <f>VLOOKUP($A$9:$A$93,data!$A$2:$R$78,13,FALSE)</f>
        <v>868162</v>
      </c>
      <c r="N67" s="3">
        <f>VLOOKUP($A$9:$A$93,data!$A$2:$R$78,14,FALSE)</f>
        <v>2633</v>
      </c>
      <c r="O67" s="3">
        <f>VLOOKUP($A$9:$A$93,data!$A$2:$R$78,15,FALSE)</f>
        <v>6409</v>
      </c>
      <c r="P67" s="3">
        <f>VLOOKUP($A$9:$A$93,data!$A$2:$R$78,16,FALSE)</f>
        <v>227</v>
      </c>
      <c r="Q67" s="3">
        <f>VLOOKUP($A$9:$A$93,data!$A$2:$R$78,17,FALSE)</f>
        <v>974</v>
      </c>
      <c r="R67" s="3">
        <f>VLOOKUP($A$9:$A$93,data!$A$2:$R$78,18,FALSE)</f>
        <v>23</v>
      </c>
    </row>
    <row r="68" spans="1:18" ht="20.45" customHeight="1" x14ac:dyDescent="0.2">
      <c r="A68" s="3" t="s">
        <v>57</v>
      </c>
      <c r="B68" s="3">
        <f>VLOOKUP($A$9:$A$93,data!$A$2:$R$78,2,FALSE)</f>
        <v>51804</v>
      </c>
      <c r="C68" s="3">
        <f>VLOOKUP($A$9:$A$93,data!$A$2:$R$78,3,FALSE)</f>
        <v>66254</v>
      </c>
      <c r="D68" s="3">
        <f>VLOOKUP($A$9:$A$93,data!$A$2:$R$78,4,FALSE)</f>
        <v>5053</v>
      </c>
      <c r="E68" s="3">
        <f>VLOOKUP($A$9:$A$93,data!$A$2:$R$78,5,FALSE)</f>
        <v>2350</v>
      </c>
      <c r="F68" s="3">
        <f>VLOOKUP($A$9:$A$93,data!$A$2:$R$78,6,FALSE)</f>
        <v>72</v>
      </c>
      <c r="G68" s="3">
        <f>VLOOKUP($A$9:$A$93,data!$A$2:$R$78,7,FALSE)</f>
        <v>7164</v>
      </c>
      <c r="H68" s="3">
        <f>VLOOKUP($A$9:$A$93,data!$A$2:$R$78,8,FALSE)</f>
        <v>712</v>
      </c>
      <c r="I68" s="3">
        <f>VLOOKUP($A$9:$A$93,data!$A$2:$R$78,9,FALSE)</f>
        <v>246449</v>
      </c>
      <c r="J68" s="3">
        <f>VLOOKUP($A$9:$A$93,data!$A$2:$R$78,10,FALSE)</f>
        <v>2063</v>
      </c>
      <c r="K68" s="3">
        <f>VLOOKUP($A$9:$A$93,data!$A$2:$R$78,11,FALSE)</f>
        <v>8868729</v>
      </c>
      <c r="L68" s="3">
        <f>VLOOKUP($A$9:$A$93,data!$A$2:$R$78,12,FALSE)</f>
        <v>49157</v>
      </c>
      <c r="M68" s="3">
        <f>VLOOKUP($A$9:$A$93,data!$A$2:$R$78,13,FALSE)</f>
        <v>926690</v>
      </c>
      <c r="N68" s="3">
        <f>VLOOKUP($A$9:$A$93,data!$A$2:$R$78,14,FALSE)</f>
        <v>3689</v>
      </c>
      <c r="O68" s="3">
        <f>VLOOKUP($A$9:$A$93,data!$A$2:$R$78,15,FALSE)</f>
        <v>37891</v>
      </c>
      <c r="P68" s="3">
        <f>VLOOKUP($A$9:$A$93,data!$A$2:$R$78,16,FALSE)</f>
        <v>1130</v>
      </c>
      <c r="Q68" s="3">
        <f>VLOOKUP($A$9:$A$93,data!$A$2:$R$78,17,FALSE)</f>
        <v>4830</v>
      </c>
      <c r="R68" s="3">
        <f>VLOOKUP($A$9:$A$93,data!$A$2:$R$78,18,FALSE)</f>
        <v>148</v>
      </c>
    </row>
    <row r="69" spans="1:18" ht="20.45" customHeight="1" x14ac:dyDescent="0.2">
      <c r="A69" s="13" t="s">
        <v>20</v>
      </c>
      <c r="B69" s="1">
        <f>SUM(B70:B77)</f>
        <v>152171</v>
      </c>
      <c r="C69" s="1">
        <f t="shared" ref="C69:R69" si="7">SUM(C70:C77)</f>
        <v>960277</v>
      </c>
      <c r="D69" s="1">
        <f t="shared" si="7"/>
        <v>55410</v>
      </c>
      <c r="E69" s="1">
        <f t="shared" si="7"/>
        <v>166721</v>
      </c>
      <c r="F69" s="1">
        <f t="shared" si="7"/>
        <v>5813</v>
      </c>
      <c r="G69" s="1">
        <f t="shared" si="7"/>
        <v>17416</v>
      </c>
      <c r="H69" s="1">
        <f t="shared" si="7"/>
        <v>1638</v>
      </c>
      <c r="I69" s="1">
        <f t="shared" si="7"/>
        <v>3795925</v>
      </c>
      <c r="J69" s="1">
        <f t="shared" si="7"/>
        <v>10350</v>
      </c>
      <c r="K69" s="1">
        <f t="shared" si="7"/>
        <v>75065249</v>
      </c>
      <c r="L69" s="1">
        <f t="shared" si="7"/>
        <v>110472</v>
      </c>
      <c r="M69" s="1">
        <f t="shared" si="7"/>
        <v>7467077</v>
      </c>
      <c r="N69" s="1">
        <f t="shared" si="7"/>
        <v>11136</v>
      </c>
      <c r="O69" s="1">
        <f t="shared" si="7"/>
        <v>244938</v>
      </c>
      <c r="P69" s="1">
        <f t="shared" si="7"/>
        <v>6788</v>
      </c>
      <c r="Q69" s="1">
        <f t="shared" si="7"/>
        <v>39531</v>
      </c>
      <c r="R69" s="1">
        <f t="shared" si="7"/>
        <v>681</v>
      </c>
    </row>
    <row r="70" spans="1:18" ht="20.45" customHeight="1" x14ac:dyDescent="0.2">
      <c r="A70" s="3" t="s">
        <v>41</v>
      </c>
      <c r="B70" s="3">
        <f>VLOOKUP($A$9:$A$93,data!$A$2:$R$78,2,FALSE)</f>
        <v>24203</v>
      </c>
      <c r="C70" s="3">
        <f>VLOOKUP($A$9:$A$93,data!$A$2:$R$78,3,FALSE)</f>
        <v>100152</v>
      </c>
      <c r="D70" s="3">
        <f>VLOOKUP($A$9:$A$93,data!$A$2:$R$78,4,FALSE)</f>
        <v>8612</v>
      </c>
      <c r="E70" s="3">
        <f>VLOOKUP($A$9:$A$93,data!$A$2:$R$78,5,FALSE)</f>
        <v>47317</v>
      </c>
      <c r="F70" s="3">
        <f>VLOOKUP($A$9:$A$93,data!$A$2:$R$78,6,FALSE)</f>
        <v>2308</v>
      </c>
      <c r="G70" s="3">
        <f>VLOOKUP($A$9:$A$93,data!$A$2:$R$78,7,FALSE)</f>
        <v>1028</v>
      </c>
      <c r="H70" s="3">
        <f>VLOOKUP($A$9:$A$93,data!$A$2:$R$78,8,FALSE)</f>
        <v>100</v>
      </c>
      <c r="I70" s="3">
        <f>VLOOKUP($A$9:$A$93,data!$A$2:$R$78,9,FALSE)</f>
        <v>2136805</v>
      </c>
      <c r="J70" s="3">
        <f>VLOOKUP($A$9:$A$93,data!$A$2:$R$78,10,FALSE)</f>
        <v>1436</v>
      </c>
      <c r="K70" s="3">
        <f>VLOOKUP($A$9:$A$93,data!$A$2:$R$78,11,FALSE)</f>
        <v>12374939</v>
      </c>
      <c r="L70" s="3">
        <f>VLOOKUP($A$9:$A$93,data!$A$2:$R$78,12,FALSE)</f>
        <v>17337</v>
      </c>
      <c r="M70" s="3">
        <f>VLOOKUP($A$9:$A$93,data!$A$2:$R$78,13,FALSE)</f>
        <v>683207</v>
      </c>
      <c r="N70" s="3">
        <f>VLOOKUP($A$9:$A$93,data!$A$2:$R$78,14,FALSE)</f>
        <v>1105</v>
      </c>
      <c r="O70" s="3">
        <f>VLOOKUP($A$9:$A$93,data!$A$2:$R$78,15,FALSE)</f>
        <v>21862</v>
      </c>
      <c r="P70" s="3">
        <f>VLOOKUP($A$9:$A$93,data!$A$2:$R$78,16,FALSE)</f>
        <v>775</v>
      </c>
      <c r="Q70" s="3">
        <f>VLOOKUP($A$9:$A$93,data!$A$2:$R$78,17,FALSE)</f>
        <v>1412</v>
      </c>
      <c r="R70" s="3">
        <f>VLOOKUP($A$9:$A$93,data!$A$2:$R$78,18,FALSE)</f>
        <v>55</v>
      </c>
    </row>
    <row r="71" spans="1:18" ht="20.45" customHeight="1" x14ac:dyDescent="0.2">
      <c r="A71" s="3" t="s">
        <v>42</v>
      </c>
      <c r="B71" s="3">
        <f>VLOOKUP($A$9:$A$93,data!$A$2:$R$78,2,FALSE)</f>
        <v>34833</v>
      </c>
      <c r="C71" s="3">
        <f>VLOOKUP($A$9:$A$93,data!$A$2:$R$78,3,FALSE)</f>
        <v>281570</v>
      </c>
      <c r="D71" s="3">
        <f>VLOOKUP($A$9:$A$93,data!$A$2:$R$78,4,FALSE)</f>
        <v>12689</v>
      </c>
      <c r="E71" s="3">
        <f>VLOOKUP($A$9:$A$93,data!$A$2:$R$78,5,FALSE)</f>
        <v>33458</v>
      </c>
      <c r="F71" s="3">
        <f>VLOOKUP($A$9:$A$93,data!$A$2:$R$78,6,FALSE)</f>
        <v>1172</v>
      </c>
      <c r="G71" s="3">
        <f>VLOOKUP($A$9:$A$93,data!$A$2:$R$78,7,FALSE)</f>
        <v>10439</v>
      </c>
      <c r="H71" s="3">
        <f>VLOOKUP($A$9:$A$93,data!$A$2:$R$78,8,FALSE)</f>
        <v>788</v>
      </c>
      <c r="I71" s="3">
        <f>VLOOKUP($A$9:$A$93,data!$A$2:$R$78,9,FALSE)</f>
        <v>432062</v>
      </c>
      <c r="J71" s="3">
        <f>VLOOKUP($A$9:$A$93,data!$A$2:$R$78,10,FALSE)</f>
        <v>2463</v>
      </c>
      <c r="K71" s="3">
        <f>VLOOKUP($A$9:$A$93,data!$A$2:$R$78,11,FALSE)</f>
        <v>34813964</v>
      </c>
      <c r="L71" s="3">
        <f>VLOOKUP($A$9:$A$93,data!$A$2:$R$78,12,FALSE)</f>
        <v>25861</v>
      </c>
      <c r="M71" s="3">
        <f>VLOOKUP($A$9:$A$93,data!$A$2:$R$78,13,FALSE)</f>
        <v>722832</v>
      </c>
      <c r="N71" s="3">
        <f>VLOOKUP($A$9:$A$93,data!$A$2:$R$78,14,FALSE)</f>
        <v>1991</v>
      </c>
      <c r="O71" s="3">
        <f>VLOOKUP($A$9:$A$93,data!$A$2:$R$78,15,FALSE)</f>
        <v>91774</v>
      </c>
      <c r="P71" s="3">
        <f>VLOOKUP($A$9:$A$93,data!$A$2:$R$78,16,FALSE)</f>
        <v>2589</v>
      </c>
      <c r="Q71" s="3">
        <f>VLOOKUP($A$9:$A$93,data!$A$2:$R$78,17,FALSE)</f>
        <v>28174</v>
      </c>
      <c r="R71" s="3">
        <f>VLOOKUP($A$9:$A$93,data!$A$2:$R$78,18,FALSE)</f>
        <v>363</v>
      </c>
    </row>
    <row r="72" spans="1:18" ht="20.45" customHeight="1" x14ac:dyDescent="0.2">
      <c r="A72" s="3" t="s">
        <v>43</v>
      </c>
      <c r="B72" s="3">
        <f>VLOOKUP($A$9:$A$93,data!$A$2:$R$78,2,FALSE)</f>
        <v>32614</v>
      </c>
      <c r="C72" s="3">
        <f>VLOOKUP($A$9:$A$93,data!$A$2:$R$78,3,FALSE)</f>
        <v>168851</v>
      </c>
      <c r="D72" s="3">
        <f>VLOOKUP($A$9:$A$93,data!$A$2:$R$78,4,FALSE)</f>
        <v>7079</v>
      </c>
      <c r="E72" s="3">
        <f>VLOOKUP($A$9:$A$93,data!$A$2:$R$78,5,FALSE)</f>
        <v>1014</v>
      </c>
      <c r="F72" s="3">
        <f>VLOOKUP($A$9:$A$93,data!$A$2:$R$78,6,FALSE)</f>
        <v>26</v>
      </c>
      <c r="G72" s="3">
        <f>VLOOKUP($A$9:$A$93,data!$A$2:$R$78,7,FALSE)</f>
        <v>4114</v>
      </c>
      <c r="H72" s="3">
        <f>VLOOKUP($A$9:$A$93,data!$A$2:$R$78,8,FALSE)</f>
        <v>447</v>
      </c>
      <c r="I72" s="3">
        <f>VLOOKUP($A$9:$A$93,data!$A$2:$R$78,9,FALSE)</f>
        <v>588320</v>
      </c>
      <c r="J72" s="3">
        <f>VLOOKUP($A$9:$A$93,data!$A$2:$R$78,10,FALSE)</f>
        <v>2542</v>
      </c>
      <c r="K72" s="3">
        <f>VLOOKUP($A$9:$A$93,data!$A$2:$R$78,11,FALSE)</f>
        <v>15956568</v>
      </c>
      <c r="L72" s="3">
        <f>VLOOKUP($A$9:$A$93,data!$A$2:$R$78,12,FALSE)</f>
        <v>26168</v>
      </c>
      <c r="M72" s="3">
        <f>VLOOKUP($A$9:$A$93,data!$A$2:$R$78,13,FALSE)</f>
        <v>3533472</v>
      </c>
      <c r="N72" s="3">
        <f>VLOOKUP($A$9:$A$93,data!$A$2:$R$78,14,FALSE)</f>
        <v>3936</v>
      </c>
      <c r="O72" s="3">
        <f>VLOOKUP($A$9:$A$93,data!$A$2:$R$78,15,FALSE)</f>
        <v>38494</v>
      </c>
      <c r="P72" s="3">
        <f>VLOOKUP($A$9:$A$93,data!$A$2:$R$78,16,FALSE)</f>
        <v>1240</v>
      </c>
      <c r="Q72" s="3">
        <f>VLOOKUP($A$9:$A$93,data!$A$2:$R$78,17,FALSE)</f>
        <v>4970</v>
      </c>
      <c r="R72" s="3">
        <f>VLOOKUP($A$9:$A$93,data!$A$2:$R$78,18,FALSE)</f>
        <v>129</v>
      </c>
    </row>
    <row r="73" spans="1:18" ht="20.45" customHeight="1" x14ac:dyDescent="0.2">
      <c r="A73" s="3" t="s">
        <v>44</v>
      </c>
      <c r="B73" s="3">
        <f>VLOOKUP($A$9:$A$93,data!$A$2:$R$78,2,FALSE)</f>
        <v>14672</v>
      </c>
      <c r="C73" s="3">
        <f>VLOOKUP($A$9:$A$93,data!$A$2:$R$78,3,FALSE)</f>
        <v>45095</v>
      </c>
      <c r="D73" s="3">
        <f>VLOOKUP($A$9:$A$93,data!$A$2:$R$78,4,FALSE)</f>
        <v>2218</v>
      </c>
      <c r="E73" s="3">
        <f>VLOOKUP($A$9:$A$93,data!$A$2:$R$78,5,FALSE)</f>
        <v>29358</v>
      </c>
      <c r="F73" s="3">
        <f>VLOOKUP($A$9:$A$93,data!$A$2:$R$78,6,FALSE)</f>
        <v>857</v>
      </c>
      <c r="G73" s="3">
        <f>VLOOKUP($A$9:$A$93,data!$A$2:$R$78,7,FALSE)</f>
        <v>415</v>
      </c>
      <c r="H73" s="3">
        <f>VLOOKUP($A$9:$A$93,data!$A$2:$R$78,8,FALSE)</f>
        <v>85</v>
      </c>
      <c r="I73" s="3">
        <f>VLOOKUP($A$9:$A$93,data!$A$2:$R$78,9,FALSE)</f>
        <v>359709</v>
      </c>
      <c r="J73" s="3">
        <f>VLOOKUP($A$9:$A$93,data!$A$2:$R$78,10,FALSE)</f>
        <v>654</v>
      </c>
      <c r="K73" s="3">
        <f>VLOOKUP($A$9:$A$93,data!$A$2:$R$78,11,FALSE)</f>
        <v>7441566</v>
      </c>
      <c r="L73" s="3">
        <f>VLOOKUP($A$9:$A$93,data!$A$2:$R$78,12,FALSE)</f>
        <v>11731</v>
      </c>
      <c r="M73" s="3">
        <f>VLOOKUP($A$9:$A$93,data!$A$2:$R$78,13,FALSE)</f>
        <v>1938903</v>
      </c>
      <c r="N73" s="3">
        <f>VLOOKUP($A$9:$A$93,data!$A$2:$R$78,14,FALSE)</f>
        <v>1347</v>
      </c>
      <c r="O73" s="3">
        <f>VLOOKUP($A$9:$A$93,data!$A$2:$R$78,15,FALSE)</f>
        <v>13860</v>
      </c>
      <c r="P73" s="3">
        <f>VLOOKUP($A$9:$A$93,data!$A$2:$R$78,16,FALSE)</f>
        <v>282</v>
      </c>
      <c r="Q73" s="3">
        <f>VLOOKUP($A$9:$A$93,data!$A$2:$R$78,17,FALSE)</f>
        <v>2798</v>
      </c>
      <c r="R73" s="3">
        <f>VLOOKUP($A$9:$A$93,data!$A$2:$R$78,18,FALSE)</f>
        <v>66</v>
      </c>
    </row>
    <row r="74" spans="1:18" ht="20.45" customHeight="1" x14ac:dyDescent="0.2">
      <c r="A74" s="3" t="s">
        <v>45</v>
      </c>
      <c r="B74" s="3">
        <f>VLOOKUP($A$9:$A$93,data!$A$2:$R$78,2,FALSE)</f>
        <v>2934</v>
      </c>
      <c r="C74" s="3">
        <f>VLOOKUP($A$9:$A$93,data!$A$2:$R$78,3,FALSE)</f>
        <v>354</v>
      </c>
      <c r="D74" s="3">
        <f>VLOOKUP($A$9:$A$93,data!$A$2:$R$78,4,FALSE)</f>
        <v>31</v>
      </c>
      <c r="E74" s="3">
        <f>VLOOKUP($A$9:$A$93,data!$A$2:$R$78,5,FALSE)</f>
        <v>0</v>
      </c>
      <c r="F74" s="3">
        <f>VLOOKUP($A$9:$A$93,data!$A$2:$R$78,6,FALSE)</f>
        <v>0</v>
      </c>
      <c r="G74" s="3">
        <f>VLOOKUP($A$9:$A$93,data!$A$2:$R$78,7,FALSE)</f>
        <v>13</v>
      </c>
      <c r="H74" s="3">
        <f>VLOOKUP($A$9:$A$93,data!$A$2:$R$78,8,FALSE)</f>
        <v>2</v>
      </c>
      <c r="I74" s="3">
        <f>VLOOKUP($A$9:$A$93,data!$A$2:$R$78,9,FALSE)</f>
        <v>135</v>
      </c>
      <c r="J74" s="3">
        <f>VLOOKUP($A$9:$A$93,data!$A$2:$R$78,10,FALSE)</f>
        <v>3</v>
      </c>
      <c r="K74" s="3">
        <f>VLOOKUP($A$9:$A$93,data!$A$2:$R$78,11,FALSE)</f>
        <v>160491</v>
      </c>
      <c r="L74" s="3">
        <f>VLOOKUP($A$9:$A$93,data!$A$2:$R$78,12,FALSE)</f>
        <v>2616</v>
      </c>
      <c r="M74" s="3">
        <f>VLOOKUP($A$9:$A$93,data!$A$2:$R$78,13,FALSE)</f>
        <v>11504</v>
      </c>
      <c r="N74" s="3">
        <f>VLOOKUP($A$9:$A$93,data!$A$2:$R$78,14,FALSE)</f>
        <v>270</v>
      </c>
      <c r="O74" s="3">
        <f>VLOOKUP($A$9:$A$93,data!$A$2:$R$78,15,FALSE)</f>
        <v>421</v>
      </c>
      <c r="P74" s="3">
        <f>VLOOKUP($A$9:$A$93,data!$A$2:$R$78,16,FALSE)</f>
        <v>27</v>
      </c>
      <c r="Q74" s="3">
        <f>VLOOKUP($A$9:$A$93,data!$A$2:$R$78,17,FALSE)</f>
        <v>1</v>
      </c>
      <c r="R74" s="3">
        <f>VLOOKUP($A$9:$A$93,data!$A$2:$R$78,18,FALSE)</f>
        <v>1</v>
      </c>
    </row>
    <row r="75" spans="1:18" ht="20.45" customHeight="1" x14ac:dyDescent="0.2">
      <c r="A75" s="3" t="s">
        <v>46</v>
      </c>
      <c r="B75" s="3">
        <f>VLOOKUP($A$9:$A$93,data!$A$2:$R$78,2,FALSE)</f>
        <v>2584</v>
      </c>
      <c r="C75" s="3">
        <f>VLOOKUP($A$9:$A$93,data!$A$2:$R$78,3,FALSE)</f>
        <v>918</v>
      </c>
      <c r="D75" s="3">
        <f>VLOOKUP($A$9:$A$93,data!$A$2:$R$78,4,FALSE)</f>
        <v>74</v>
      </c>
      <c r="E75" s="3">
        <f>VLOOKUP($A$9:$A$93,data!$A$2:$R$78,5,FALSE)</f>
        <v>0</v>
      </c>
      <c r="F75" s="3">
        <f>VLOOKUP($A$9:$A$93,data!$A$2:$R$78,6,FALSE)</f>
        <v>0</v>
      </c>
      <c r="G75" s="3">
        <f>VLOOKUP($A$9:$A$93,data!$A$2:$R$78,7,FALSE)</f>
        <v>13</v>
      </c>
      <c r="H75" s="3">
        <f>VLOOKUP($A$9:$A$93,data!$A$2:$R$78,8,FALSE)</f>
        <v>5</v>
      </c>
      <c r="I75" s="3">
        <f>VLOOKUP($A$9:$A$93,data!$A$2:$R$78,9,FALSE)</f>
        <v>1740</v>
      </c>
      <c r="J75" s="3">
        <f>VLOOKUP($A$9:$A$93,data!$A$2:$R$78,10,FALSE)</f>
        <v>9</v>
      </c>
      <c r="K75" s="3">
        <f>VLOOKUP($A$9:$A$93,data!$A$2:$R$78,11,FALSE)</f>
        <v>85149</v>
      </c>
      <c r="L75" s="3">
        <f>VLOOKUP($A$9:$A$93,data!$A$2:$R$78,12,FALSE)</f>
        <v>2072</v>
      </c>
      <c r="M75" s="3">
        <f>VLOOKUP($A$9:$A$93,data!$A$2:$R$78,13,FALSE)</f>
        <v>5430</v>
      </c>
      <c r="N75" s="3">
        <f>VLOOKUP($A$9:$A$93,data!$A$2:$R$78,14,FALSE)</f>
        <v>282</v>
      </c>
      <c r="O75" s="3">
        <f>VLOOKUP($A$9:$A$93,data!$A$2:$R$78,15,FALSE)</f>
        <v>270</v>
      </c>
      <c r="P75" s="3">
        <f>VLOOKUP($A$9:$A$93,data!$A$2:$R$78,16,FALSE)</f>
        <v>17</v>
      </c>
      <c r="Q75" s="3">
        <f>VLOOKUP($A$9:$A$93,data!$A$2:$R$78,17,FALSE)</f>
        <v>42</v>
      </c>
      <c r="R75" s="3">
        <f>VLOOKUP($A$9:$A$93,data!$A$2:$R$78,18,FALSE)</f>
        <v>5</v>
      </c>
    </row>
    <row r="76" spans="1:18" ht="20.45" customHeight="1" x14ac:dyDescent="0.2">
      <c r="A76" s="3" t="s">
        <v>47</v>
      </c>
      <c r="B76" s="3">
        <f>VLOOKUP($A$9:$A$93,data!$A$2:$R$78,2,FALSE)</f>
        <v>18248</v>
      </c>
      <c r="C76" s="3">
        <f>VLOOKUP($A$9:$A$93,data!$A$2:$R$78,3,FALSE)</f>
        <v>213377</v>
      </c>
      <c r="D76" s="3">
        <f>VLOOKUP($A$9:$A$93,data!$A$2:$R$78,4,FALSE)</f>
        <v>12302</v>
      </c>
      <c r="E76" s="3">
        <f>VLOOKUP($A$9:$A$93,data!$A$2:$R$78,5,FALSE)</f>
        <v>13767</v>
      </c>
      <c r="F76" s="3">
        <f>VLOOKUP($A$9:$A$93,data!$A$2:$R$78,6,FALSE)</f>
        <v>362</v>
      </c>
      <c r="G76" s="3">
        <f>VLOOKUP($A$9:$A$93,data!$A$2:$R$78,7,FALSE)</f>
        <v>835</v>
      </c>
      <c r="H76" s="3">
        <f>VLOOKUP($A$9:$A$93,data!$A$2:$R$78,8,FALSE)</f>
        <v>102</v>
      </c>
      <c r="I76" s="3">
        <f>VLOOKUP($A$9:$A$93,data!$A$2:$R$78,9,FALSE)</f>
        <v>127131</v>
      </c>
      <c r="J76" s="3">
        <f>VLOOKUP($A$9:$A$93,data!$A$2:$R$78,10,FALSE)</f>
        <v>1290</v>
      </c>
      <c r="K76" s="3">
        <f>VLOOKUP($A$9:$A$93,data!$A$2:$R$78,11,FALSE)</f>
        <v>2215713</v>
      </c>
      <c r="L76" s="3">
        <f>VLOOKUP($A$9:$A$93,data!$A$2:$R$78,12,FALSE)</f>
        <v>10667</v>
      </c>
      <c r="M76" s="3">
        <f>VLOOKUP($A$9:$A$93,data!$A$2:$R$78,13,FALSE)</f>
        <v>506604</v>
      </c>
      <c r="N76" s="3">
        <f>VLOOKUP($A$9:$A$93,data!$A$2:$R$78,14,FALSE)</f>
        <v>1155</v>
      </c>
      <c r="O76" s="3">
        <f>VLOOKUP($A$9:$A$93,data!$A$2:$R$78,15,FALSE)</f>
        <v>34320</v>
      </c>
      <c r="P76" s="3">
        <f>VLOOKUP($A$9:$A$93,data!$A$2:$R$78,16,FALSE)</f>
        <v>761</v>
      </c>
      <c r="Q76" s="3">
        <f>VLOOKUP($A$9:$A$93,data!$A$2:$R$78,17,FALSE)</f>
        <v>1209</v>
      </c>
      <c r="R76" s="3">
        <f>VLOOKUP($A$9:$A$93,data!$A$2:$R$78,18,FALSE)</f>
        <v>34</v>
      </c>
    </row>
    <row r="77" spans="1:18" ht="20.45" customHeight="1" x14ac:dyDescent="0.2">
      <c r="A77" s="3" t="s">
        <v>48</v>
      </c>
      <c r="B77" s="3">
        <f>VLOOKUP($A$9:$A$93,data!$A$2:$R$78,2,FALSE)</f>
        <v>22083</v>
      </c>
      <c r="C77" s="3">
        <f>VLOOKUP($A$9:$A$93,data!$A$2:$R$78,3,FALSE)</f>
        <v>149960</v>
      </c>
      <c r="D77" s="3">
        <f>VLOOKUP($A$9:$A$93,data!$A$2:$R$78,4,FALSE)</f>
        <v>12405</v>
      </c>
      <c r="E77" s="3">
        <f>VLOOKUP($A$9:$A$93,data!$A$2:$R$78,5,FALSE)</f>
        <v>41807</v>
      </c>
      <c r="F77" s="3">
        <f>VLOOKUP($A$9:$A$93,data!$A$2:$R$78,6,FALSE)</f>
        <v>1088</v>
      </c>
      <c r="G77" s="3">
        <f>VLOOKUP($A$9:$A$93,data!$A$2:$R$78,7,FALSE)</f>
        <v>559</v>
      </c>
      <c r="H77" s="3">
        <f>VLOOKUP($A$9:$A$93,data!$A$2:$R$78,8,FALSE)</f>
        <v>109</v>
      </c>
      <c r="I77" s="3">
        <f>VLOOKUP($A$9:$A$93,data!$A$2:$R$78,9,FALSE)</f>
        <v>150023</v>
      </c>
      <c r="J77" s="3">
        <f>VLOOKUP($A$9:$A$93,data!$A$2:$R$78,10,FALSE)</f>
        <v>1953</v>
      </c>
      <c r="K77" s="3">
        <f>VLOOKUP($A$9:$A$93,data!$A$2:$R$78,11,FALSE)</f>
        <v>2016859</v>
      </c>
      <c r="L77" s="3">
        <f>VLOOKUP($A$9:$A$93,data!$A$2:$R$78,12,FALSE)</f>
        <v>14020</v>
      </c>
      <c r="M77" s="3">
        <f>VLOOKUP($A$9:$A$93,data!$A$2:$R$78,13,FALSE)</f>
        <v>65125</v>
      </c>
      <c r="N77" s="3">
        <f>VLOOKUP($A$9:$A$93,data!$A$2:$R$78,14,FALSE)</f>
        <v>1050</v>
      </c>
      <c r="O77" s="3">
        <f>VLOOKUP($A$9:$A$93,data!$A$2:$R$78,15,FALSE)</f>
        <v>43937</v>
      </c>
      <c r="P77" s="3">
        <f>VLOOKUP($A$9:$A$93,data!$A$2:$R$78,16,FALSE)</f>
        <v>1097</v>
      </c>
      <c r="Q77" s="3">
        <f>VLOOKUP($A$9:$A$93,data!$A$2:$R$78,17,FALSE)</f>
        <v>925</v>
      </c>
      <c r="R77" s="3">
        <f>VLOOKUP($A$9:$A$93,data!$A$2:$R$78,18,FALSE)</f>
        <v>28</v>
      </c>
    </row>
    <row r="78" spans="1:18" ht="20.45" customHeight="1" x14ac:dyDescent="0.2">
      <c r="A78" s="13" t="s">
        <v>21</v>
      </c>
      <c r="B78" s="1">
        <f>SUM(B79:B87)</f>
        <v>310673</v>
      </c>
      <c r="C78" s="1">
        <f t="shared" ref="C78:R78" si="8">SUM(C79:C87)</f>
        <v>679441</v>
      </c>
      <c r="D78" s="1">
        <f t="shared" si="8"/>
        <v>118005</v>
      </c>
      <c r="E78" s="1">
        <f t="shared" si="8"/>
        <v>5886</v>
      </c>
      <c r="F78" s="1">
        <f t="shared" si="8"/>
        <v>209</v>
      </c>
      <c r="G78" s="1">
        <f t="shared" si="8"/>
        <v>17488</v>
      </c>
      <c r="H78" s="1">
        <f t="shared" si="8"/>
        <v>1921</v>
      </c>
      <c r="I78" s="1">
        <f t="shared" si="8"/>
        <v>1431250</v>
      </c>
      <c r="J78" s="1">
        <f t="shared" si="8"/>
        <v>20004</v>
      </c>
      <c r="K78" s="1">
        <f t="shared" si="8"/>
        <v>30227539</v>
      </c>
      <c r="L78" s="1">
        <f t="shared" si="8"/>
        <v>251839</v>
      </c>
      <c r="M78" s="1">
        <f t="shared" si="8"/>
        <v>1967878</v>
      </c>
      <c r="N78" s="1">
        <f t="shared" si="8"/>
        <v>36186</v>
      </c>
      <c r="O78" s="1">
        <f t="shared" si="8"/>
        <v>170038</v>
      </c>
      <c r="P78" s="1">
        <f t="shared" si="8"/>
        <v>9225</v>
      </c>
      <c r="Q78" s="1">
        <f t="shared" si="8"/>
        <v>2168</v>
      </c>
      <c r="R78" s="1">
        <f t="shared" si="8"/>
        <v>212</v>
      </c>
    </row>
    <row r="79" spans="1:18" ht="20.45" customHeight="1" x14ac:dyDescent="0.2">
      <c r="A79" s="3" t="s">
        <v>32</v>
      </c>
      <c r="B79" s="3">
        <f>VLOOKUP($A$9:$A$93,data!$A$2:$R$78,2,FALSE)</f>
        <v>100528</v>
      </c>
      <c r="C79" s="3">
        <f>VLOOKUP($A$9:$A$93,data!$A$2:$R$78,3,FALSE)</f>
        <v>219614</v>
      </c>
      <c r="D79" s="3">
        <f>VLOOKUP($A$9:$A$93,data!$A$2:$R$78,4,FALSE)</f>
        <v>41272</v>
      </c>
      <c r="E79" s="3">
        <f>VLOOKUP($A$9:$A$93,data!$A$2:$R$78,5,FALSE)</f>
        <v>125</v>
      </c>
      <c r="F79" s="3">
        <f>VLOOKUP($A$9:$A$93,data!$A$2:$R$78,6,FALSE)</f>
        <v>11</v>
      </c>
      <c r="G79" s="3">
        <f>VLOOKUP($A$9:$A$93,data!$A$2:$R$78,7,FALSE)</f>
        <v>2415</v>
      </c>
      <c r="H79" s="3">
        <f>VLOOKUP($A$9:$A$93,data!$A$2:$R$78,8,FALSE)</f>
        <v>236</v>
      </c>
      <c r="I79" s="3">
        <f>VLOOKUP($A$9:$A$93,data!$A$2:$R$78,9,FALSE)</f>
        <v>364945</v>
      </c>
      <c r="J79" s="3">
        <f>VLOOKUP($A$9:$A$93,data!$A$2:$R$78,10,FALSE)</f>
        <v>6004</v>
      </c>
      <c r="K79" s="3">
        <f>VLOOKUP($A$9:$A$93,data!$A$2:$R$78,11,FALSE)</f>
        <v>6724411</v>
      </c>
      <c r="L79" s="3">
        <f>VLOOKUP($A$9:$A$93,data!$A$2:$R$78,12,FALSE)</f>
        <v>77396</v>
      </c>
      <c r="M79" s="3">
        <f>VLOOKUP($A$9:$A$93,data!$A$2:$R$78,13,FALSE)</f>
        <v>670764</v>
      </c>
      <c r="N79" s="3">
        <f>VLOOKUP($A$9:$A$93,data!$A$2:$R$78,14,FALSE)</f>
        <v>12707</v>
      </c>
      <c r="O79" s="3">
        <f>VLOOKUP($A$9:$A$93,data!$A$2:$R$78,15,FALSE)</f>
        <v>48916</v>
      </c>
      <c r="P79" s="3">
        <f>VLOOKUP($A$9:$A$93,data!$A$2:$R$78,16,FALSE)</f>
        <v>2313</v>
      </c>
      <c r="Q79" s="3">
        <f>VLOOKUP($A$9:$A$93,data!$A$2:$R$78,17,FALSE)</f>
        <v>693</v>
      </c>
      <c r="R79" s="3">
        <f>VLOOKUP($A$9:$A$93,data!$A$2:$R$78,18,FALSE)</f>
        <v>51</v>
      </c>
    </row>
    <row r="80" spans="1:18" ht="20.45" customHeight="1" x14ac:dyDescent="0.2">
      <c r="A80" s="3" t="s">
        <v>33</v>
      </c>
      <c r="B80" s="3">
        <f>VLOOKUP($A$9:$A$93,data!$A$2:$R$78,2,FALSE)</f>
        <v>16570</v>
      </c>
      <c r="C80" s="3">
        <f>VLOOKUP($A$9:$A$93,data!$A$2:$R$78,3,FALSE)</f>
        <v>56508</v>
      </c>
      <c r="D80" s="3">
        <f>VLOOKUP($A$9:$A$93,data!$A$2:$R$78,4,FALSE)</f>
        <v>7209</v>
      </c>
      <c r="E80" s="3">
        <f>VLOOKUP($A$9:$A$93,data!$A$2:$R$78,5,FALSE)</f>
        <v>0</v>
      </c>
      <c r="F80" s="3">
        <f>VLOOKUP($A$9:$A$93,data!$A$2:$R$78,6,FALSE)</f>
        <v>0</v>
      </c>
      <c r="G80" s="3">
        <f>VLOOKUP($A$9:$A$93,data!$A$2:$R$78,7,FALSE)</f>
        <v>732</v>
      </c>
      <c r="H80" s="3">
        <f>VLOOKUP($A$9:$A$93,data!$A$2:$R$78,8,FALSE)</f>
        <v>134</v>
      </c>
      <c r="I80" s="3">
        <f>VLOOKUP($A$9:$A$93,data!$A$2:$R$78,9,FALSE)</f>
        <v>89014</v>
      </c>
      <c r="J80" s="3">
        <f>VLOOKUP($A$9:$A$93,data!$A$2:$R$78,10,FALSE)</f>
        <v>689</v>
      </c>
      <c r="K80" s="3">
        <f>VLOOKUP($A$9:$A$93,data!$A$2:$R$78,11,FALSE)</f>
        <v>2443329</v>
      </c>
      <c r="L80" s="3">
        <f>VLOOKUP($A$9:$A$93,data!$A$2:$R$78,12,FALSE)</f>
        <v>12214</v>
      </c>
      <c r="M80" s="3">
        <f>VLOOKUP($A$9:$A$93,data!$A$2:$R$78,13,FALSE)</f>
        <v>49937</v>
      </c>
      <c r="N80" s="3">
        <f>VLOOKUP($A$9:$A$93,data!$A$2:$R$78,14,FALSE)</f>
        <v>1798</v>
      </c>
      <c r="O80" s="3">
        <f>VLOOKUP($A$9:$A$93,data!$A$2:$R$78,15,FALSE)</f>
        <v>32525</v>
      </c>
      <c r="P80" s="3">
        <f>VLOOKUP($A$9:$A$93,data!$A$2:$R$78,16,FALSE)</f>
        <v>1650</v>
      </c>
      <c r="Q80" s="3">
        <f>VLOOKUP($A$9:$A$93,data!$A$2:$R$78,17,FALSE)</f>
        <v>212</v>
      </c>
      <c r="R80" s="3">
        <f>VLOOKUP($A$9:$A$93,data!$A$2:$R$78,18,FALSE)</f>
        <v>27</v>
      </c>
    </row>
    <row r="81" spans="1:18" ht="20.45" customHeight="1" x14ac:dyDescent="0.2">
      <c r="A81" s="3" t="s">
        <v>34</v>
      </c>
      <c r="B81" s="3">
        <f>VLOOKUP($A$9:$A$93,data!$A$2:$R$78,2,FALSE)</f>
        <v>10343</v>
      </c>
      <c r="C81" s="3">
        <f>VLOOKUP($A$9:$A$93,data!$A$2:$R$78,3,FALSE)</f>
        <v>9127</v>
      </c>
      <c r="D81" s="3">
        <f>VLOOKUP($A$9:$A$93,data!$A$2:$R$78,4,FALSE)</f>
        <v>1228</v>
      </c>
      <c r="E81" s="3">
        <f>VLOOKUP($A$9:$A$93,data!$A$2:$R$78,5,FALSE)</f>
        <v>26</v>
      </c>
      <c r="F81" s="3">
        <f>VLOOKUP($A$9:$A$93,data!$A$2:$R$78,6,FALSE)</f>
        <v>2</v>
      </c>
      <c r="G81" s="3">
        <f>VLOOKUP($A$9:$A$93,data!$A$2:$R$78,7,FALSE)</f>
        <v>2760</v>
      </c>
      <c r="H81" s="3">
        <f>VLOOKUP($A$9:$A$93,data!$A$2:$R$78,8,FALSE)</f>
        <v>240</v>
      </c>
      <c r="I81" s="3">
        <f>VLOOKUP($A$9:$A$93,data!$A$2:$R$78,9,FALSE)</f>
        <v>42922</v>
      </c>
      <c r="J81" s="3">
        <f>VLOOKUP($A$9:$A$93,data!$A$2:$R$78,10,FALSE)</f>
        <v>276</v>
      </c>
      <c r="K81" s="3">
        <f>VLOOKUP($A$9:$A$93,data!$A$2:$R$78,11,FALSE)</f>
        <v>1655434</v>
      </c>
      <c r="L81" s="3">
        <f>VLOOKUP($A$9:$A$93,data!$A$2:$R$78,12,FALSE)</f>
        <v>9272</v>
      </c>
      <c r="M81" s="3">
        <f>VLOOKUP($A$9:$A$93,data!$A$2:$R$78,13,FALSE)</f>
        <v>31924</v>
      </c>
      <c r="N81" s="3">
        <f>VLOOKUP($A$9:$A$93,data!$A$2:$R$78,14,FALSE)</f>
        <v>1175</v>
      </c>
      <c r="O81" s="3">
        <f>VLOOKUP($A$9:$A$93,data!$A$2:$R$78,15,FALSE)</f>
        <v>12764</v>
      </c>
      <c r="P81" s="3">
        <f>VLOOKUP($A$9:$A$93,data!$A$2:$R$78,16,FALSE)</f>
        <v>603</v>
      </c>
      <c r="Q81" s="3">
        <f>VLOOKUP($A$9:$A$93,data!$A$2:$R$78,17,FALSE)</f>
        <v>135</v>
      </c>
      <c r="R81" s="3">
        <f>VLOOKUP($A$9:$A$93,data!$A$2:$R$78,18,FALSE)</f>
        <v>20</v>
      </c>
    </row>
    <row r="82" spans="1:18" ht="20.45" customHeight="1" x14ac:dyDescent="0.2">
      <c r="A82" s="3" t="s">
        <v>35</v>
      </c>
      <c r="B82" s="3">
        <f>VLOOKUP($A$9:$A$93,data!$A$2:$R$78,2,FALSE)</f>
        <v>3110</v>
      </c>
      <c r="C82" s="3">
        <f>VLOOKUP($A$9:$A$93,data!$A$2:$R$78,3,FALSE)</f>
        <v>2296</v>
      </c>
      <c r="D82" s="3">
        <f>VLOOKUP($A$9:$A$93,data!$A$2:$R$78,4,FALSE)</f>
        <v>284</v>
      </c>
      <c r="E82" s="3">
        <f>VLOOKUP($A$9:$A$93,data!$A$2:$R$78,5,FALSE)</f>
        <v>0</v>
      </c>
      <c r="F82" s="3">
        <f>VLOOKUP($A$9:$A$93,data!$A$2:$R$78,6,FALSE)</f>
        <v>0</v>
      </c>
      <c r="G82" s="3">
        <f>VLOOKUP($A$9:$A$93,data!$A$2:$R$78,7,FALSE)</f>
        <v>757</v>
      </c>
      <c r="H82" s="3">
        <f>VLOOKUP($A$9:$A$93,data!$A$2:$R$78,8,FALSE)</f>
        <v>97</v>
      </c>
      <c r="I82" s="3">
        <f>VLOOKUP($A$9:$A$93,data!$A$2:$R$78,9,FALSE)</f>
        <v>8712</v>
      </c>
      <c r="J82" s="3">
        <f>VLOOKUP($A$9:$A$93,data!$A$2:$R$78,10,FALSE)</f>
        <v>50</v>
      </c>
      <c r="K82" s="3">
        <f>VLOOKUP($A$9:$A$93,data!$A$2:$R$78,11,FALSE)</f>
        <v>273076</v>
      </c>
      <c r="L82" s="3">
        <f>VLOOKUP($A$9:$A$93,data!$A$2:$R$78,12,FALSE)</f>
        <v>2632</v>
      </c>
      <c r="M82" s="3">
        <f>VLOOKUP($A$9:$A$93,data!$A$2:$R$78,13,FALSE)</f>
        <v>22471</v>
      </c>
      <c r="N82" s="3">
        <f>VLOOKUP($A$9:$A$93,data!$A$2:$R$78,14,FALSE)</f>
        <v>457</v>
      </c>
      <c r="O82" s="3">
        <f>VLOOKUP($A$9:$A$93,data!$A$2:$R$78,15,FALSE)</f>
        <v>2353</v>
      </c>
      <c r="P82" s="3">
        <f>VLOOKUP($A$9:$A$93,data!$A$2:$R$78,16,FALSE)</f>
        <v>90</v>
      </c>
      <c r="Q82" s="3">
        <f>VLOOKUP($A$9:$A$93,data!$A$2:$R$78,17,FALSE)</f>
        <v>105</v>
      </c>
      <c r="R82" s="3">
        <f>VLOOKUP($A$9:$A$93,data!$A$2:$R$78,18,FALSE)</f>
        <v>8</v>
      </c>
    </row>
    <row r="83" spans="1:18" ht="20.45" customHeight="1" x14ac:dyDescent="0.2">
      <c r="A83" s="3" t="s">
        <v>36</v>
      </c>
      <c r="B83" s="3">
        <f>VLOOKUP($A$9:$A$93,data!$A$2:$R$78,2,FALSE)</f>
        <v>56349</v>
      </c>
      <c r="C83" s="3">
        <f>VLOOKUP($A$9:$A$93,data!$A$2:$R$78,3,FALSE)</f>
        <v>80444</v>
      </c>
      <c r="D83" s="3">
        <f>VLOOKUP($A$9:$A$93,data!$A$2:$R$78,4,FALSE)</f>
        <v>14011</v>
      </c>
      <c r="E83" s="3">
        <f>VLOOKUP($A$9:$A$93,data!$A$2:$R$78,5,FALSE)</f>
        <v>0</v>
      </c>
      <c r="F83" s="3">
        <f>VLOOKUP($A$9:$A$93,data!$A$2:$R$78,6,FALSE)</f>
        <v>0</v>
      </c>
      <c r="G83" s="3">
        <f>VLOOKUP($A$9:$A$93,data!$A$2:$R$78,7,FALSE)</f>
        <v>3903</v>
      </c>
      <c r="H83" s="3">
        <f>VLOOKUP($A$9:$A$93,data!$A$2:$R$78,8,FALSE)</f>
        <v>419</v>
      </c>
      <c r="I83" s="3">
        <f>VLOOKUP($A$9:$A$93,data!$A$2:$R$78,9,FALSE)</f>
        <v>227904</v>
      </c>
      <c r="J83" s="3">
        <f>VLOOKUP($A$9:$A$93,data!$A$2:$R$78,10,FALSE)</f>
        <v>3534</v>
      </c>
      <c r="K83" s="3">
        <f>VLOOKUP($A$9:$A$93,data!$A$2:$R$78,11,FALSE)</f>
        <v>4401271</v>
      </c>
      <c r="L83" s="3">
        <f>VLOOKUP($A$9:$A$93,data!$A$2:$R$78,12,FALSE)</f>
        <v>49470</v>
      </c>
      <c r="M83" s="3">
        <f>VLOOKUP($A$9:$A$93,data!$A$2:$R$78,13,FALSE)</f>
        <v>395450</v>
      </c>
      <c r="N83" s="3">
        <f>VLOOKUP($A$9:$A$93,data!$A$2:$R$78,14,FALSE)</f>
        <v>5670</v>
      </c>
      <c r="O83" s="3">
        <f>VLOOKUP($A$9:$A$93,data!$A$2:$R$78,15,FALSE)</f>
        <v>15166</v>
      </c>
      <c r="P83" s="3">
        <f>VLOOKUP($A$9:$A$93,data!$A$2:$R$78,16,FALSE)</f>
        <v>763</v>
      </c>
      <c r="Q83" s="3">
        <f>VLOOKUP($A$9:$A$93,data!$A$2:$R$78,17,FALSE)</f>
        <v>443</v>
      </c>
      <c r="R83" s="3">
        <f>VLOOKUP($A$9:$A$93,data!$A$2:$R$78,18,FALSE)</f>
        <v>30</v>
      </c>
    </row>
    <row r="84" spans="1:18" ht="20.45" customHeight="1" x14ac:dyDescent="0.2">
      <c r="A84" s="3" t="s">
        <v>37</v>
      </c>
      <c r="B84" s="3">
        <f>VLOOKUP($A$9:$A$93,data!$A$2:$R$78,2,FALSE)</f>
        <v>7193</v>
      </c>
      <c r="C84" s="3">
        <f>VLOOKUP($A$9:$A$93,data!$A$2:$R$78,3,FALSE)</f>
        <v>9977</v>
      </c>
      <c r="D84" s="3">
        <f>VLOOKUP($A$9:$A$93,data!$A$2:$R$78,4,FALSE)</f>
        <v>1185</v>
      </c>
      <c r="E84" s="3">
        <f>VLOOKUP($A$9:$A$93,data!$A$2:$R$78,5,FALSE)</f>
        <v>7</v>
      </c>
      <c r="F84" s="3">
        <f>VLOOKUP($A$9:$A$93,data!$A$2:$R$78,6,FALSE)</f>
        <v>2</v>
      </c>
      <c r="G84" s="3">
        <f>VLOOKUP($A$9:$A$93,data!$A$2:$R$78,7,FALSE)</f>
        <v>1577</v>
      </c>
      <c r="H84" s="3">
        <f>VLOOKUP($A$9:$A$93,data!$A$2:$R$78,8,FALSE)</f>
        <v>173</v>
      </c>
      <c r="I84" s="3">
        <f>VLOOKUP($A$9:$A$93,data!$A$2:$R$78,9,FALSE)</f>
        <v>10136</v>
      </c>
      <c r="J84" s="3">
        <f>VLOOKUP($A$9:$A$93,data!$A$2:$R$78,10,FALSE)</f>
        <v>306</v>
      </c>
      <c r="K84" s="3">
        <f>VLOOKUP($A$9:$A$93,data!$A$2:$R$78,11,FALSE)</f>
        <v>443123</v>
      </c>
      <c r="L84" s="3">
        <f>VLOOKUP($A$9:$A$93,data!$A$2:$R$78,12,FALSE)</f>
        <v>6458</v>
      </c>
      <c r="M84" s="3">
        <f>VLOOKUP($A$9:$A$93,data!$A$2:$R$78,13,FALSE)</f>
        <v>18806</v>
      </c>
      <c r="N84" s="3">
        <f>VLOOKUP($A$9:$A$93,data!$A$2:$R$78,14,FALSE)</f>
        <v>696</v>
      </c>
      <c r="O84" s="3">
        <f>VLOOKUP($A$9:$A$93,data!$A$2:$R$78,15,FALSE)</f>
        <v>8096</v>
      </c>
      <c r="P84" s="3">
        <f>VLOOKUP($A$9:$A$93,data!$A$2:$R$78,16,FALSE)</f>
        <v>472</v>
      </c>
      <c r="Q84" s="3">
        <f>VLOOKUP($A$9:$A$93,data!$A$2:$R$78,17,FALSE)</f>
        <v>81</v>
      </c>
      <c r="R84" s="3">
        <f>VLOOKUP($A$9:$A$93,data!$A$2:$R$78,18,FALSE)</f>
        <v>8</v>
      </c>
    </row>
    <row r="85" spans="1:18" ht="20.45" customHeight="1" x14ac:dyDescent="0.2">
      <c r="A85" s="3" t="s">
        <v>38</v>
      </c>
      <c r="B85" s="3">
        <f>VLOOKUP($A$9:$A$93,data!$A$2:$R$78,2,FALSE)</f>
        <v>25459</v>
      </c>
      <c r="C85" s="3">
        <f>VLOOKUP($A$9:$A$93,data!$A$2:$R$78,3,FALSE)</f>
        <v>45065</v>
      </c>
      <c r="D85" s="3">
        <f>VLOOKUP($A$9:$A$93,data!$A$2:$R$78,4,FALSE)</f>
        <v>7133</v>
      </c>
      <c r="E85" s="3">
        <f>VLOOKUP($A$9:$A$93,data!$A$2:$R$78,5,FALSE)</f>
        <v>1138</v>
      </c>
      <c r="F85" s="3">
        <f>VLOOKUP($A$9:$A$93,data!$A$2:$R$78,6,FALSE)</f>
        <v>31</v>
      </c>
      <c r="G85" s="3">
        <f>VLOOKUP($A$9:$A$93,data!$A$2:$R$78,7,FALSE)</f>
        <v>623</v>
      </c>
      <c r="H85" s="3">
        <f>VLOOKUP($A$9:$A$93,data!$A$2:$R$78,8,FALSE)</f>
        <v>128</v>
      </c>
      <c r="I85" s="3">
        <f>VLOOKUP($A$9:$A$93,data!$A$2:$R$78,9,FALSE)</f>
        <v>99375</v>
      </c>
      <c r="J85" s="3">
        <f>VLOOKUP($A$9:$A$93,data!$A$2:$R$78,10,FALSE)</f>
        <v>2599</v>
      </c>
      <c r="K85" s="3">
        <f>VLOOKUP($A$9:$A$93,data!$A$2:$R$78,11,FALSE)</f>
        <v>1955833</v>
      </c>
      <c r="L85" s="3">
        <f>VLOOKUP($A$9:$A$93,data!$A$2:$R$78,12,FALSE)</f>
        <v>21840</v>
      </c>
      <c r="M85" s="3">
        <f>VLOOKUP($A$9:$A$93,data!$A$2:$R$78,13,FALSE)</f>
        <v>62573</v>
      </c>
      <c r="N85" s="3">
        <f>VLOOKUP($A$9:$A$93,data!$A$2:$R$78,14,FALSE)</f>
        <v>1388</v>
      </c>
      <c r="O85" s="3">
        <f>VLOOKUP($A$9:$A$93,data!$A$2:$R$78,15,FALSE)</f>
        <v>7102</v>
      </c>
      <c r="P85" s="3">
        <f>VLOOKUP($A$9:$A$93,data!$A$2:$R$78,16,FALSE)</f>
        <v>293</v>
      </c>
      <c r="Q85" s="3">
        <f>VLOOKUP($A$9:$A$93,data!$A$2:$R$78,17,FALSE)</f>
        <v>117</v>
      </c>
      <c r="R85" s="3">
        <f>VLOOKUP($A$9:$A$93,data!$A$2:$R$78,18,FALSE)</f>
        <v>11</v>
      </c>
    </row>
    <row r="86" spans="1:18" ht="20.45" customHeight="1" x14ac:dyDescent="0.2">
      <c r="A86" s="3" t="s">
        <v>39</v>
      </c>
      <c r="B86" s="3">
        <f>VLOOKUP($A$9:$A$93,data!$A$2:$R$78,2,FALSE)</f>
        <v>30335</v>
      </c>
      <c r="C86" s="3">
        <f>VLOOKUP($A$9:$A$93,data!$A$2:$R$78,3,FALSE)</f>
        <v>94171</v>
      </c>
      <c r="D86" s="3">
        <f>VLOOKUP($A$9:$A$93,data!$A$2:$R$78,4,FALSE)</f>
        <v>14231</v>
      </c>
      <c r="E86" s="3">
        <f>VLOOKUP($A$9:$A$93,data!$A$2:$R$78,5,FALSE)</f>
        <v>20</v>
      </c>
      <c r="F86" s="3">
        <f>VLOOKUP($A$9:$A$93,data!$A$2:$R$78,6,FALSE)</f>
        <v>7</v>
      </c>
      <c r="G86" s="3">
        <f>VLOOKUP($A$9:$A$93,data!$A$2:$R$78,7,FALSE)</f>
        <v>501</v>
      </c>
      <c r="H86" s="3">
        <f>VLOOKUP($A$9:$A$93,data!$A$2:$R$78,8,FALSE)</f>
        <v>118</v>
      </c>
      <c r="I86" s="3">
        <f>VLOOKUP($A$9:$A$93,data!$A$2:$R$78,9,FALSE)</f>
        <v>85410</v>
      </c>
      <c r="J86" s="3">
        <f>VLOOKUP($A$9:$A$93,data!$A$2:$R$78,10,FALSE)</f>
        <v>942</v>
      </c>
      <c r="K86" s="3">
        <f>VLOOKUP($A$9:$A$93,data!$A$2:$R$78,11,FALSE)</f>
        <v>2534160</v>
      </c>
      <c r="L86" s="3">
        <f>VLOOKUP($A$9:$A$93,data!$A$2:$R$78,12,FALSE)</f>
        <v>23615</v>
      </c>
      <c r="M86" s="3">
        <f>VLOOKUP($A$9:$A$93,data!$A$2:$R$78,13,FALSE)</f>
        <v>110363</v>
      </c>
      <c r="N86" s="3">
        <f>VLOOKUP($A$9:$A$93,data!$A$2:$R$78,14,FALSE)</f>
        <v>2353</v>
      </c>
      <c r="O86" s="3">
        <f>VLOOKUP($A$9:$A$93,data!$A$2:$R$78,15,FALSE)</f>
        <v>17590</v>
      </c>
      <c r="P86" s="3">
        <f>VLOOKUP($A$9:$A$93,data!$A$2:$R$78,16,FALSE)</f>
        <v>1301</v>
      </c>
      <c r="Q86" s="3">
        <f>VLOOKUP($A$9:$A$93,data!$A$2:$R$78,17,FALSE)</f>
        <v>122</v>
      </c>
      <c r="R86" s="3">
        <f>VLOOKUP($A$9:$A$93,data!$A$2:$R$78,18,FALSE)</f>
        <v>21</v>
      </c>
    </row>
    <row r="87" spans="1:18" ht="20.45" customHeight="1" x14ac:dyDescent="0.2">
      <c r="A87" s="3" t="s">
        <v>40</v>
      </c>
      <c r="B87" s="3">
        <f>VLOOKUP($A$9:$A$93,data!$A$2:$R$78,2,FALSE)</f>
        <v>60786</v>
      </c>
      <c r="C87" s="3">
        <f>VLOOKUP($A$9:$A$93,data!$A$2:$R$78,3,FALSE)</f>
        <v>162239</v>
      </c>
      <c r="D87" s="3">
        <f>VLOOKUP($A$9:$A$93,data!$A$2:$R$78,4,FALSE)</f>
        <v>31452</v>
      </c>
      <c r="E87" s="3">
        <f>VLOOKUP($A$9:$A$93,data!$A$2:$R$78,5,FALSE)</f>
        <v>4570</v>
      </c>
      <c r="F87" s="3">
        <f>VLOOKUP($A$9:$A$93,data!$A$2:$R$78,6,FALSE)</f>
        <v>156</v>
      </c>
      <c r="G87" s="3">
        <f>VLOOKUP($A$9:$A$93,data!$A$2:$R$78,7,FALSE)</f>
        <v>4220</v>
      </c>
      <c r="H87" s="3">
        <f>VLOOKUP($A$9:$A$93,data!$A$2:$R$78,8,FALSE)</f>
        <v>376</v>
      </c>
      <c r="I87" s="3">
        <f>VLOOKUP($A$9:$A$93,data!$A$2:$R$78,9,FALSE)</f>
        <v>502832</v>
      </c>
      <c r="J87" s="3">
        <f>VLOOKUP($A$9:$A$93,data!$A$2:$R$78,10,FALSE)</f>
        <v>5604</v>
      </c>
      <c r="K87" s="3">
        <f>VLOOKUP($A$9:$A$93,data!$A$2:$R$78,11,FALSE)</f>
        <v>9796902</v>
      </c>
      <c r="L87" s="3">
        <f>VLOOKUP($A$9:$A$93,data!$A$2:$R$78,12,FALSE)</f>
        <v>48942</v>
      </c>
      <c r="M87" s="3">
        <f>VLOOKUP($A$9:$A$93,data!$A$2:$R$78,13,FALSE)</f>
        <v>605590</v>
      </c>
      <c r="N87" s="3">
        <f>VLOOKUP($A$9:$A$93,data!$A$2:$R$78,14,FALSE)</f>
        <v>9942</v>
      </c>
      <c r="O87" s="3">
        <f>VLOOKUP($A$9:$A$93,data!$A$2:$R$78,15,FALSE)</f>
        <v>25526</v>
      </c>
      <c r="P87" s="3">
        <f>VLOOKUP($A$9:$A$93,data!$A$2:$R$78,16,FALSE)</f>
        <v>1740</v>
      </c>
      <c r="Q87" s="3">
        <f>VLOOKUP($A$9:$A$93,data!$A$2:$R$78,17,FALSE)</f>
        <v>260</v>
      </c>
      <c r="R87" s="3">
        <f>VLOOKUP($A$9:$A$93,data!$A$2:$R$78,18,FALSE)</f>
        <v>36</v>
      </c>
    </row>
    <row r="88" spans="1:18" ht="20.45" customHeight="1" x14ac:dyDescent="0.2">
      <c r="A88" s="13" t="s">
        <v>22</v>
      </c>
      <c r="B88" s="1">
        <f>SUM(B89:B93)</f>
        <v>223720</v>
      </c>
      <c r="C88" s="1">
        <f t="shared" ref="C88:R88" si="9">SUM(C89:C93)</f>
        <v>415991</v>
      </c>
      <c r="D88" s="1">
        <f t="shared" si="9"/>
        <v>93316</v>
      </c>
      <c r="E88" s="1">
        <f t="shared" si="9"/>
        <v>1039</v>
      </c>
      <c r="F88" s="1">
        <f t="shared" si="9"/>
        <v>24</v>
      </c>
      <c r="G88" s="1">
        <f t="shared" si="9"/>
        <v>12157</v>
      </c>
      <c r="H88" s="1">
        <f t="shared" si="9"/>
        <v>1463</v>
      </c>
      <c r="I88" s="1">
        <f t="shared" si="9"/>
        <v>225537</v>
      </c>
      <c r="J88" s="1">
        <f t="shared" si="9"/>
        <v>1704</v>
      </c>
      <c r="K88" s="1">
        <f t="shared" si="9"/>
        <v>10338605</v>
      </c>
      <c r="L88" s="1">
        <f t="shared" si="9"/>
        <v>183848</v>
      </c>
      <c r="M88" s="1">
        <f t="shared" si="9"/>
        <v>1697135</v>
      </c>
      <c r="N88" s="1">
        <f t="shared" si="9"/>
        <v>70841</v>
      </c>
      <c r="O88" s="1">
        <f t="shared" si="9"/>
        <v>258575</v>
      </c>
      <c r="P88" s="1">
        <f t="shared" si="9"/>
        <v>44944</v>
      </c>
      <c r="Q88" s="1">
        <f t="shared" si="9"/>
        <v>27214</v>
      </c>
      <c r="R88" s="1">
        <f t="shared" si="9"/>
        <v>5300</v>
      </c>
    </row>
    <row r="89" spans="1:18" ht="20.45" customHeight="1" x14ac:dyDescent="0.2">
      <c r="A89" s="3" t="s">
        <v>27</v>
      </c>
      <c r="B89" s="3">
        <f>VLOOKUP($A$9:$A$93,data!$A$2:$R$78,2,FALSE)</f>
        <v>60379</v>
      </c>
      <c r="C89" s="3">
        <f>VLOOKUP($A$9:$A$93,data!$A$2:$R$78,3,FALSE)</f>
        <v>154501</v>
      </c>
      <c r="D89" s="3">
        <f>VLOOKUP($A$9:$A$93,data!$A$2:$R$78,4,FALSE)</f>
        <v>26691</v>
      </c>
      <c r="E89" s="3">
        <f>VLOOKUP($A$9:$A$93,data!$A$2:$R$78,5,FALSE)</f>
        <v>985</v>
      </c>
      <c r="F89" s="3">
        <f>VLOOKUP($A$9:$A$93,data!$A$2:$R$78,6,FALSE)</f>
        <v>15</v>
      </c>
      <c r="G89" s="3">
        <f>VLOOKUP($A$9:$A$93,data!$A$2:$R$78,7,FALSE)</f>
        <v>6227</v>
      </c>
      <c r="H89" s="3">
        <f>VLOOKUP($A$9:$A$93,data!$A$2:$R$78,8,FALSE)</f>
        <v>366</v>
      </c>
      <c r="I89" s="3">
        <f>VLOOKUP($A$9:$A$93,data!$A$2:$R$78,9,FALSE)</f>
        <v>193086</v>
      </c>
      <c r="J89" s="3">
        <f>VLOOKUP($A$9:$A$93,data!$A$2:$R$78,10,FALSE)</f>
        <v>1177</v>
      </c>
      <c r="K89" s="3">
        <f>VLOOKUP($A$9:$A$93,data!$A$2:$R$78,11,FALSE)</f>
        <v>5186007</v>
      </c>
      <c r="L89" s="3">
        <f>VLOOKUP($A$9:$A$93,data!$A$2:$R$78,12,FALSE)</f>
        <v>47280</v>
      </c>
      <c r="M89" s="3">
        <f>VLOOKUP($A$9:$A$93,data!$A$2:$R$78,13,FALSE)</f>
        <v>686362</v>
      </c>
      <c r="N89" s="3">
        <f>VLOOKUP($A$9:$A$93,data!$A$2:$R$78,14,FALSE)</f>
        <v>10536</v>
      </c>
      <c r="O89" s="3">
        <f>VLOOKUP($A$9:$A$93,data!$A$2:$R$78,15,FALSE)</f>
        <v>52437</v>
      </c>
      <c r="P89" s="3">
        <f>VLOOKUP($A$9:$A$93,data!$A$2:$R$78,16,FALSE)</f>
        <v>5810</v>
      </c>
      <c r="Q89" s="3">
        <f>VLOOKUP($A$9:$A$93,data!$A$2:$R$78,17,FALSE)</f>
        <v>1989</v>
      </c>
      <c r="R89" s="3">
        <f>VLOOKUP($A$9:$A$93,data!$A$2:$R$78,18,FALSE)</f>
        <v>221</v>
      </c>
    </row>
    <row r="90" spans="1:18" ht="20.45" customHeight="1" x14ac:dyDescent="0.2">
      <c r="A90" s="3" t="s">
        <v>28</v>
      </c>
      <c r="B90" s="3">
        <f>VLOOKUP($A$9:$A$93,data!$A$2:$R$78,2,FALSE)</f>
        <v>23429</v>
      </c>
      <c r="C90" s="3">
        <f>VLOOKUP($A$9:$A$93,data!$A$2:$R$78,3,FALSE)</f>
        <v>36980</v>
      </c>
      <c r="D90" s="3">
        <f>VLOOKUP($A$9:$A$93,data!$A$2:$R$78,4,FALSE)</f>
        <v>7984</v>
      </c>
      <c r="E90" s="3">
        <f>VLOOKUP($A$9:$A$93,data!$A$2:$R$78,5,FALSE)</f>
        <v>20</v>
      </c>
      <c r="F90" s="3">
        <f>VLOOKUP($A$9:$A$93,data!$A$2:$R$78,6,FALSE)</f>
        <v>3</v>
      </c>
      <c r="G90" s="3">
        <f>VLOOKUP($A$9:$A$93,data!$A$2:$R$78,7,FALSE)</f>
        <v>176</v>
      </c>
      <c r="H90" s="3">
        <f>VLOOKUP($A$9:$A$93,data!$A$2:$R$78,8,FALSE)</f>
        <v>48</v>
      </c>
      <c r="I90" s="3">
        <f>VLOOKUP($A$9:$A$93,data!$A$2:$R$78,9,FALSE)</f>
        <v>13520</v>
      </c>
      <c r="J90" s="3">
        <f>VLOOKUP($A$9:$A$93,data!$A$2:$R$78,10,FALSE)</f>
        <v>115</v>
      </c>
      <c r="K90" s="3">
        <f>VLOOKUP($A$9:$A$93,data!$A$2:$R$78,11,FALSE)</f>
        <v>2024305</v>
      </c>
      <c r="L90" s="3">
        <f>VLOOKUP($A$9:$A$93,data!$A$2:$R$78,12,FALSE)</f>
        <v>19758</v>
      </c>
      <c r="M90" s="3">
        <f>VLOOKUP($A$9:$A$93,data!$A$2:$R$78,13,FALSE)</f>
        <v>112176</v>
      </c>
      <c r="N90" s="3">
        <f>VLOOKUP($A$9:$A$93,data!$A$2:$R$78,14,FALSE)</f>
        <v>6114</v>
      </c>
      <c r="O90" s="3">
        <f>VLOOKUP($A$9:$A$93,data!$A$2:$R$78,15,FALSE)</f>
        <v>32593</v>
      </c>
      <c r="P90" s="3">
        <f>VLOOKUP($A$9:$A$93,data!$A$2:$R$78,16,FALSE)</f>
        <v>5131</v>
      </c>
      <c r="Q90" s="3">
        <f>VLOOKUP($A$9:$A$93,data!$A$2:$R$78,17,FALSE)</f>
        <v>687</v>
      </c>
      <c r="R90" s="3">
        <f>VLOOKUP($A$9:$A$93,data!$A$2:$R$78,18,FALSE)</f>
        <v>96</v>
      </c>
    </row>
    <row r="91" spans="1:18" ht="20.45" customHeight="1" x14ac:dyDescent="0.2">
      <c r="A91" s="3" t="s">
        <v>29</v>
      </c>
      <c r="B91" s="3">
        <f>VLOOKUP($A$9:$A$93,data!$A$2:$R$78,2,FALSE)</f>
        <v>38615</v>
      </c>
      <c r="C91" s="3">
        <f>VLOOKUP($A$9:$A$93,data!$A$2:$R$78,3,FALSE)</f>
        <v>67760</v>
      </c>
      <c r="D91" s="3">
        <f>VLOOKUP($A$9:$A$93,data!$A$2:$R$78,4,FALSE)</f>
        <v>18169</v>
      </c>
      <c r="E91" s="3">
        <f>VLOOKUP($A$9:$A$93,data!$A$2:$R$78,5,FALSE)</f>
        <v>2</v>
      </c>
      <c r="F91" s="3">
        <f>VLOOKUP($A$9:$A$93,data!$A$2:$R$78,6,FALSE)</f>
        <v>1</v>
      </c>
      <c r="G91" s="3">
        <f>VLOOKUP($A$9:$A$93,data!$A$2:$R$78,7,FALSE)</f>
        <v>1700</v>
      </c>
      <c r="H91" s="3">
        <f>VLOOKUP($A$9:$A$93,data!$A$2:$R$78,8,FALSE)</f>
        <v>220</v>
      </c>
      <c r="I91" s="3">
        <f>VLOOKUP($A$9:$A$93,data!$A$2:$R$78,9,FALSE)</f>
        <v>3725</v>
      </c>
      <c r="J91" s="3">
        <f>VLOOKUP($A$9:$A$93,data!$A$2:$R$78,10,FALSE)</f>
        <v>178</v>
      </c>
      <c r="K91" s="3">
        <f>VLOOKUP($A$9:$A$93,data!$A$2:$R$78,11,FALSE)</f>
        <v>1050927</v>
      </c>
      <c r="L91" s="3">
        <f>VLOOKUP($A$9:$A$93,data!$A$2:$R$78,12,FALSE)</f>
        <v>32220</v>
      </c>
      <c r="M91" s="3">
        <f>VLOOKUP($A$9:$A$93,data!$A$2:$R$78,13,FALSE)</f>
        <v>300400</v>
      </c>
      <c r="N91" s="3">
        <f>VLOOKUP($A$9:$A$93,data!$A$2:$R$78,14,FALSE)</f>
        <v>15476</v>
      </c>
      <c r="O91" s="3">
        <f>VLOOKUP($A$9:$A$93,data!$A$2:$R$78,15,FALSE)</f>
        <v>50424</v>
      </c>
      <c r="P91" s="3">
        <f>VLOOKUP($A$9:$A$93,data!$A$2:$R$78,16,FALSE)</f>
        <v>9929</v>
      </c>
      <c r="Q91" s="3">
        <f>VLOOKUP($A$9:$A$93,data!$A$2:$R$78,17,FALSE)</f>
        <v>16688</v>
      </c>
      <c r="R91" s="3">
        <f>VLOOKUP($A$9:$A$93,data!$A$2:$R$78,18,FALSE)</f>
        <v>3645</v>
      </c>
    </row>
    <row r="92" spans="1:18" ht="20.45" customHeight="1" x14ac:dyDescent="0.2">
      <c r="A92" s="3" t="s">
        <v>30</v>
      </c>
      <c r="B92" s="3">
        <f>VLOOKUP($A$9:$A$93,data!$A$2:$R$78,2,FALSE)</f>
        <v>45797</v>
      </c>
      <c r="C92" s="3">
        <f>VLOOKUP($A$9:$A$93,data!$A$2:$R$78,3,FALSE)</f>
        <v>56536</v>
      </c>
      <c r="D92" s="3">
        <f>VLOOKUP($A$9:$A$93,data!$A$2:$R$78,4,FALSE)</f>
        <v>17403</v>
      </c>
      <c r="E92" s="3">
        <f>VLOOKUP($A$9:$A$93,data!$A$2:$R$78,5,FALSE)</f>
        <v>15</v>
      </c>
      <c r="F92" s="3">
        <f>VLOOKUP($A$9:$A$93,data!$A$2:$R$78,6,FALSE)</f>
        <v>1</v>
      </c>
      <c r="G92" s="3">
        <f>VLOOKUP($A$9:$A$93,data!$A$2:$R$78,7,FALSE)</f>
        <v>1549</v>
      </c>
      <c r="H92" s="3">
        <f>VLOOKUP($A$9:$A$93,data!$A$2:$R$78,8,FALSE)</f>
        <v>328</v>
      </c>
      <c r="I92" s="3">
        <f>VLOOKUP($A$9:$A$93,data!$A$2:$R$78,9,FALSE)</f>
        <v>8108</v>
      </c>
      <c r="J92" s="3">
        <f>VLOOKUP($A$9:$A$93,data!$A$2:$R$78,10,FALSE)</f>
        <v>51</v>
      </c>
      <c r="K92" s="3">
        <f>VLOOKUP($A$9:$A$93,data!$A$2:$R$78,11,FALSE)</f>
        <v>966342</v>
      </c>
      <c r="L92" s="3">
        <f>VLOOKUP($A$9:$A$93,data!$A$2:$R$78,12,FALSE)</f>
        <v>38119</v>
      </c>
      <c r="M92" s="3">
        <f>VLOOKUP($A$9:$A$93,data!$A$2:$R$78,13,FALSE)</f>
        <v>267046</v>
      </c>
      <c r="N92" s="3">
        <f>VLOOKUP($A$9:$A$93,data!$A$2:$R$78,14,FALSE)</f>
        <v>17227</v>
      </c>
      <c r="O92" s="3">
        <f>VLOOKUP($A$9:$A$93,data!$A$2:$R$78,15,FALSE)</f>
        <v>68833</v>
      </c>
      <c r="P92" s="3">
        <f>VLOOKUP($A$9:$A$93,data!$A$2:$R$78,16,FALSE)</f>
        <v>13603</v>
      </c>
      <c r="Q92" s="3">
        <f>VLOOKUP($A$9:$A$93,data!$A$2:$R$78,17,FALSE)</f>
        <v>4204</v>
      </c>
      <c r="R92" s="3">
        <f>VLOOKUP($A$9:$A$93,data!$A$2:$R$78,18,FALSE)</f>
        <v>724</v>
      </c>
    </row>
    <row r="93" spans="1:18" ht="20.45" customHeight="1" x14ac:dyDescent="0.2">
      <c r="A93" s="3" t="s">
        <v>31</v>
      </c>
      <c r="B93" s="3">
        <f>VLOOKUP($A$9:$A$93,data!$A$2:$R$78,2,FALSE)</f>
        <v>55500</v>
      </c>
      <c r="C93" s="3">
        <f>VLOOKUP($A$9:$A$93,data!$A$2:$R$78,3,FALSE)</f>
        <v>100214</v>
      </c>
      <c r="D93" s="3">
        <f>VLOOKUP($A$9:$A$93,data!$A$2:$R$78,4,FALSE)</f>
        <v>23069</v>
      </c>
      <c r="E93" s="3">
        <f>VLOOKUP($A$9:$A$93,data!$A$2:$R$78,5,FALSE)</f>
        <v>17</v>
      </c>
      <c r="F93" s="3">
        <f>VLOOKUP($A$9:$A$93,data!$A$2:$R$78,6,FALSE)</f>
        <v>4</v>
      </c>
      <c r="G93" s="3">
        <f>VLOOKUP($A$9:$A$93,data!$A$2:$R$78,7,FALSE)</f>
        <v>2505</v>
      </c>
      <c r="H93" s="3">
        <f>VLOOKUP($A$9:$A$93,data!$A$2:$R$78,8,FALSE)</f>
        <v>501</v>
      </c>
      <c r="I93" s="3">
        <f>VLOOKUP($A$9:$A$93,data!$A$2:$R$78,9,FALSE)</f>
        <v>7098</v>
      </c>
      <c r="J93" s="3">
        <f>VLOOKUP($A$9:$A$93,data!$A$2:$R$78,10,FALSE)</f>
        <v>183</v>
      </c>
      <c r="K93" s="3">
        <f>VLOOKUP($A$9:$A$93,data!$A$2:$R$78,11,FALSE)</f>
        <v>1111024</v>
      </c>
      <c r="L93" s="3">
        <f>VLOOKUP($A$9:$A$93,data!$A$2:$R$78,12,FALSE)</f>
        <v>46471</v>
      </c>
      <c r="M93" s="3">
        <f>VLOOKUP($A$9:$A$93,data!$A$2:$R$78,13,FALSE)</f>
        <v>331151</v>
      </c>
      <c r="N93" s="3">
        <f>VLOOKUP($A$9:$A$93,data!$A$2:$R$78,14,FALSE)</f>
        <v>21488</v>
      </c>
      <c r="O93" s="3">
        <f>VLOOKUP($A$9:$A$93,data!$A$2:$R$78,15,FALSE)</f>
        <v>54288</v>
      </c>
      <c r="P93" s="3">
        <f>VLOOKUP($A$9:$A$93,data!$A$2:$R$78,16,FALSE)</f>
        <v>10471</v>
      </c>
      <c r="Q93" s="3">
        <f>VLOOKUP($A$9:$A$93,data!$A$2:$R$78,17,FALSE)</f>
        <v>3646</v>
      </c>
      <c r="R93" s="3">
        <f>VLOOKUP($A$9:$A$93,data!$A$2:$R$78,18,FALSE)</f>
        <v>614</v>
      </c>
    </row>
    <row r="94" spans="1:18" ht="20.4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8" ht="20.45" customHeight="1" x14ac:dyDescent="0.2">
      <c r="A95" s="4" t="s">
        <v>23</v>
      </c>
      <c r="B95" s="11" t="s">
        <v>24</v>
      </c>
      <c r="C95" s="11"/>
      <c r="D95" s="11"/>
      <c r="E95" s="11"/>
      <c r="F95" s="11"/>
    </row>
    <row r="96" spans="1:18" ht="20.45" customHeight="1" x14ac:dyDescent="0.2">
      <c r="A96" s="12" t="s">
        <v>25</v>
      </c>
      <c r="B96" s="11" t="s">
        <v>26</v>
      </c>
      <c r="C96" s="11"/>
      <c r="D96" s="11"/>
      <c r="E96" s="11"/>
      <c r="F96" s="11"/>
    </row>
    <row r="97" ht="18.95" customHeight="1" x14ac:dyDescent="0.2"/>
  </sheetData>
  <mergeCells count="11">
    <mergeCell ref="Q4:R4"/>
    <mergeCell ref="A3:A6"/>
    <mergeCell ref="B3:B6"/>
    <mergeCell ref="C3:R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fitToHeight="0" orientation="landscape" r:id="rId1"/>
  <ignoredErrors>
    <ignoredError sqref="B18:R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เกษตรกร</vt:lpstr>
      <vt:lpstr>เกษตรกร!Print_Area</vt:lpstr>
      <vt:lpstr>เกษตรกร!Print_Titles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2021-09-14T03:57:40Z</cp:lastPrinted>
  <dcterms:created xsi:type="dcterms:W3CDTF">2018-05-22T06:47:05Z</dcterms:created>
  <dcterms:modified xsi:type="dcterms:W3CDTF">2021-11-05T04:42:07Z</dcterms:modified>
</cp:coreProperties>
</file>